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35" yWindow="150" windowWidth="10170" windowHeight="8640" activeTab="1"/>
  </bookViews>
  <sheets>
    <sheet name="титулка" sheetId="1" r:id="rId1"/>
    <sheet name="план " sheetId="2" r:id="rId2"/>
    <sheet name="план  (всмоп)" sheetId="3" state="hidden" r:id="rId3"/>
  </sheets>
  <definedNames>
    <definedName name="_xlnm.Print_Titles" localSheetId="1">'план '!$8:$8</definedName>
    <definedName name="_xlnm.Print_Titles" localSheetId="2">'план  (всмоп)'!$8:$8</definedName>
    <definedName name="_xlnm.Print_Area" localSheetId="1">'план '!$A$1:$AA$153</definedName>
    <definedName name="_xlnm.Print_Area" localSheetId="2">'план  (всмоп)'!$A$1:$AB$132</definedName>
    <definedName name="_xlnm.Print_Area" localSheetId="0">'титулка'!$B$1:$BB$37</definedName>
  </definedNames>
  <calcPr fullCalcOnLoad="1"/>
</workbook>
</file>

<file path=xl/sharedStrings.xml><?xml version="1.0" encoding="utf-8"?>
<sst xmlns="http://schemas.openxmlformats.org/spreadsheetml/2006/main" count="1208" uniqueCount="447">
  <si>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</si>
  <si>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</si>
  <si>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</si>
  <si>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</si>
  <si>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</si>
  <si>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</si>
  <si>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</si>
  <si>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</si>
  <si>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</si>
  <si>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</si>
  <si>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</si>
  <si>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</si>
  <si>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Курс</t>
  </si>
  <si>
    <t>Донбаська державна машинобудівна академія</t>
  </si>
  <si>
    <t>С</t>
  </si>
  <si>
    <t>К</t>
  </si>
  <si>
    <t>Всього</t>
  </si>
  <si>
    <t>Загальний обсяг</t>
  </si>
  <si>
    <t>самостійні</t>
  </si>
  <si>
    <t>3 курс</t>
  </si>
  <si>
    <t>4 курс</t>
  </si>
  <si>
    <t>5 курс</t>
  </si>
  <si>
    <t>НАЗВА ДИСЦИПЛІН</t>
  </si>
  <si>
    <t xml:space="preserve"> Кількість екзаменів</t>
  </si>
  <si>
    <t xml:space="preserve"> Кількість заліків</t>
  </si>
  <si>
    <t xml:space="preserve"> Кількість курсових проектів і робіт</t>
  </si>
  <si>
    <t>Іноземна мова (за професійним спрямуванням)</t>
  </si>
  <si>
    <t>Фізика</t>
  </si>
  <si>
    <t>Хімія</t>
  </si>
  <si>
    <t>Теоретична механіка</t>
  </si>
  <si>
    <t>Ректор __________________</t>
  </si>
  <si>
    <t>Філософія</t>
  </si>
  <si>
    <t>Теорія автоматичного керування</t>
  </si>
  <si>
    <t>Н</t>
  </si>
  <si>
    <t>Технічні засоби автоматизації</t>
  </si>
  <si>
    <t>Основи комп'ютерно-інтегрованого управління</t>
  </si>
  <si>
    <t>Ідентіфікація та моделювання об'єктів автоматизації</t>
  </si>
  <si>
    <t>Основи теорії електроприводу</t>
  </si>
  <si>
    <t>Автоматизований електропривод</t>
  </si>
  <si>
    <t>Кредити ECTS</t>
  </si>
  <si>
    <t>4/0</t>
  </si>
  <si>
    <t>10</t>
  </si>
  <si>
    <t>12</t>
  </si>
  <si>
    <t>Електротехніка та електромеханіка</t>
  </si>
  <si>
    <t>Справка</t>
  </si>
  <si>
    <t>1 курс</t>
  </si>
  <si>
    <t>2 курс</t>
  </si>
  <si>
    <t>6</t>
  </si>
  <si>
    <t>4</t>
  </si>
  <si>
    <t>Теорія імовірності, імовірні процеси та математична статистика</t>
  </si>
  <si>
    <t>лекції</t>
  </si>
  <si>
    <t xml:space="preserve">Контролери та їх програмне забезпечення </t>
  </si>
  <si>
    <t xml:space="preserve"> </t>
  </si>
  <si>
    <t>Метрологія, технологічні вимірювання та прилади</t>
  </si>
  <si>
    <t>Автоматизація технологічних процесів та виробництв</t>
  </si>
  <si>
    <t>Проектування систем автоматизації</t>
  </si>
  <si>
    <t>Технолгія програмування складних систем</t>
  </si>
  <si>
    <t>ДП</t>
  </si>
  <si>
    <t>Інженерна графіка</t>
  </si>
  <si>
    <t>Автоматизація промислового обладнання</t>
  </si>
  <si>
    <t>Виконавчі механізми і регулюючі органи</t>
  </si>
  <si>
    <t xml:space="preserve">Комплектний електропривод </t>
  </si>
  <si>
    <t>Гідрогазодинаміка</t>
  </si>
  <si>
    <t>Термодинаміка та теплотехніка</t>
  </si>
  <si>
    <t>Комп'ютерні технології та программування</t>
  </si>
  <si>
    <t>Дипломне проектування</t>
  </si>
  <si>
    <t>2 тижні в 15 триместрі</t>
  </si>
  <si>
    <t>Українська мова (за професійним спрямуванням)</t>
  </si>
  <si>
    <t>Підприємницька діяльність та економіка підприємства</t>
  </si>
  <si>
    <t>Сучасні інструменти моделювання та проектування</t>
  </si>
  <si>
    <t>1. НОРМАТИВНІ НАВЧАЛЬНІ ДИСЦИПЛІНИ</t>
  </si>
  <si>
    <t>1.1. Гуманітарні та соціально-економічні дисципліни</t>
  </si>
  <si>
    <t>1.2. Дисципліни природничо-наукової (фундаментальної) підготовки</t>
  </si>
  <si>
    <t>Разом п.1.2.:</t>
  </si>
  <si>
    <t>1.3. Дисципліни загально-професійної підготовки</t>
  </si>
  <si>
    <t>Разом п.1.3.:</t>
  </si>
  <si>
    <t>Разом практична підготовка та державна атестація:</t>
  </si>
  <si>
    <t>Всього за нормативними дисциплінами:</t>
  </si>
  <si>
    <t>Всьго за вибірковою частиною</t>
  </si>
  <si>
    <t>ЗАГАЛЬНА КІЛЬКІСТЬ</t>
  </si>
  <si>
    <t>Загальна кількість для бакалавра</t>
  </si>
  <si>
    <t>Курс, семестр</t>
  </si>
  <si>
    <t>ЗАГАЛЬНА КІЛЬКІСТЬ ГОДИН (в сесію)</t>
  </si>
  <si>
    <t xml:space="preserve">ЗАГАЛЬНА КІЛЬКІСТЬ ГОДИН </t>
  </si>
  <si>
    <t>/С</t>
  </si>
  <si>
    <t>Міністерство освіти і науки України</t>
  </si>
  <si>
    <t>Чисельні методи і моделювання на ЕОМ</t>
  </si>
  <si>
    <t>Електроніка та мікропроцесорна техніка</t>
  </si>
  <si>
    <t>Різальний інструмент та інструментальне забезпечення автоматизованого виробництва</t>
  </si>
  <si>
    <t>Усього</t>
  </si>
  <si>
    <t xml:space="preserve">На основі повної загальної середньої освіти </t>
  </si>
  <si>
    <t xml:space="preserve">НАВЧАЛЬНИЙ ПЛАН </t>
  </si>
  <si>
    <t>6/0</t>
  </si>
  <si>
    <t>8/4</t>
  </si>
  <si>
    <t>2/0</t>
  </si>
  <si>
    <t>2/2</t>
  </si>
  <si>
    <t>8/0</t>
  </si>
  <si>
    <t>4/2</t>
  </si>
  <si>
    <t>11+20+9</t>
  </si>
  <si>
    <t>Проектування вбудованих мікроконтролерів</t>
  </si>
  <si>
    <t>Інформаційні мережі</t>
  </si>
  <si>
    <t>№ дисципл.</t>
  </si>
  <si>
    <t>Кількість годин</t>
  </si>
  <si>
    <t>аудиторних</t>
  </si>
  <si>
    <t>екзамени</t>
  </si>
  <si>
    <t>заліки</t>
  </si>
  <si>
    <t>курсові</t>
  </si>
  <si>
    <t>у тому числі</t>
  </si>
  <si>
    <t xml:space="preserve">проекти </t>
  </si>
  <si>
    <t>роботи</t>
  </si>
  <si>
    <t>лабораторні</t>
  </si>
  <si>
    <t>практич</t>
  </si>
  <si>
    <t>Кількість аудиторних годин по курсах і семестрах (триместрах)</t>
  </si>
  <si>
    <t>1.1.1</t>
  </si>
  <si>
    <t>1.1.2</t>
  </si>
  <si>
    <t>1.1.1.1</t>
  </si>
  <si>
    <t>1.1.1.2</t>
  </si>
  <si>
    <t>1.1.3</t>
  </si>
  <si>
    <t>1.1.4</t>
  </si>
  <si>
    <t>1.1.5</t>
  </si>
  <si>
    <t>1.2.1</t>
  </si>
  <si>
    <t>1.2.2</t>
  </si>
  <si>
    <t>1.2.3</t>
  </si>
  <si>
    <t>1.2.4</t>
  </si>
  <si>
    <t>1.2.5</t>
  </si>
  <si>
    <t>1.2.4.1</t>
  </si>
  <si>
    <t>1.2.4.2</t>
  </si>
  <si>
    <t>1.2.6</t>
  </si>
  <si>
    <t>1.2.7</t>
  </si>
  <si>
    <t>1.3.1</t>
  </si>
  <si>
    <t>1.3.2</t>
  </si>
  <si>
    <t>1.3.1.1</t>
  </si>
  <si>
    <t>1.3.1.2</t>
  </si>
  <si>
    <t>1.3.3</t>
  </si>
  <si>
    <t>1.3.4</t>
  </si>
  <si>
    <t>1.3.2.1</t>
  </si>
  <si>
    <t>1.3.2.2</t>
  </si>
  <si>
    <t>1.3.2.3</t>
  </si>
  <si>
    <t>1.3.5</t>
  </si>
  <si>
    <t>1.3.6</t>
  </si>
  <si>
    <t>1.3.7</t>
  </si>
  <si>
    <t>1.3.8</t>
  </si>
  <si>
    <t>1.3.7.1</t>
  </si>
  <si>
    <t>1.3.7.2</t>
  </si>
  <si>
    <t>1.3.8.1</t>
  </si>
  <si>
    <t>1.3.8.2</t>
  </si>
  <si>
    <t>1.3.8.3</t>
  </si>
  <si>
    <t>1.3.9</t>
  </si>
  <si>
    <t>1.3.9.1</t>
  </si>
  <si>
    <t>1.3.9.2</t>
  </si>
  <si>
    <t>1.3.9.3</t>
  </si>
  <si>
    <t>3.2</t>
  </si>
  <si>
    <t>Теорія автоматичного керування (к.р.)</t>
  </si>
  <si>
    <t>Технічні засоби автоматизації (к.р.)</t>
  </si>
  <si>
    <t>Електроніка та мікропроцесорна техніка (к.р.)</t>
  </si>
  <si>
    <t>Автоматизований електропривод (к.п.)</t>
  </si>
  <si>
    <t>Технолгія програмування складних систем (к.п.)</t>
  </si>
  <si>
    <t>1.2.3.1</t>
  </si>
  <si>
    <t>1.2.3.2</t>
  </si>
  <si>
    <t>1.2.3.3</t>
  </si>
  <si>
    <t>1.2.6.1</t>
  </si>
  <si>
    <t>1.2.6.2</t>
  </si>
  <si>
    <t>Основи охорони праці та безпека життєдіяльності</t>
  </si>
  <si>
    <t>1.3.6.1</t>
  </si>
  <si>
    <t>1.3.6.2</t>
  </si>
  <si>
    <t>Основи охорони праці</t>
  </si>
  <si>
    <t>2. ДИСЦИПЛІНИ ВІЛЬНОГО ВИБОРУ</t>
  </si>
  <si>
    <t>2.2 Природничо-наукові (фундаментальні) дисципліни</t>
  </si>
  <si>
    <t>2.2.1</t>
  </si>
  <si>
    <t>2.2.2</t>
  </si>
  <si>
    <t>2.3 Дисципліни професійної підготовки</t>
  </si>
  <si>
    <t>2.3.1</t>
  </si>
  <si>
    <t>2.3.2</t>
  </si>
  <si>
    <t>2.3.2.1</t>
  </si>
  <si>
    <t>2.3.2.2</t>
  </si>
  <si>
    <t>2.3.2.3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</si>
  <si>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</si>
  <si>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</si>
  <si>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</si>
  <si>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</si>
  <si>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</si>
  <si>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</si>
  <si>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</si>
  <si>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</si>
  <si>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2.3.11.1</t>
  </si>
  <si>
    <t>2.3.11.2</t>
  </si>
  <si>
    <t>2.3.11.3</t>
  </si>
  <si>
    <t>CAD/CAM системи</t>
  </si>
  <si>
    <t>Разом п.2.2.:</t>
  </si>
  <si>
    <t>2.3.1 Загальні дисципліни</t>
  </si>
  <si>
    <t>Разом п.2.3.1:</t>
  </si>
  <si>
    <t>2.3.12</t>
  </si>
  <si>
    <t>2.3.13</t>
  </si>
  <si>
    <t>2.3.14</t>
  </si>
  <si>
    <t>2.3.15</t>
  </si>
  <si>
    <t>2.3.16</t>
  </si>
  <si>
    <t>Екологія</t>
  </si>
  <si>
    <t>Вища математика</t>
  </si>
  <si>
    <t>Безпека життєдіяльності</t>
  </si>
  <si>
    <t>Контролери та їх програмне забезпечення (к.р.)</t>
  </si>
  <si>
    <t>2.3.5.1</t>
  </si>
  <si>
    <t>2.3.5.2</t>
  </si>
  <si>
    <r>
      <t xml:space="preserve">форма навчання:    </t>
    </r>
    <r>
      <rPr>
        <b/>
        <sz val="20"/>
        <rFont val="Times New Roman"/>
        <family val="1"/>
      </rPr>
      <t xml:space="preserve"> заочна</t>
    </r>
  </si>
  <si>
    <t>2.3.2 Дисципліни вільного вибору студентів</t>
  </si>
  <si>
    <t>Разом п.2.3.2.:</t>
  </si>
  <si>
    <t>Спеціалізація №1. Автоматизація та комп'ютерно-інтегровані технології</t>
  </si>
  <si>
    <t>САПР</t>
  </si>
  <si>
    <t>2.3.18</t>
  </si>
  <si>
    <t>2.3.19</t>
  </si>
  <si>
    <t>Ультразвукова техніка та технології</t>
  </si>
  <si>
    <t>Управління в біотехнічних системах</t>
  </si>
  <si>
    <t>Методи математичної обробки медико-біологічних даних</t>
  </si>
  <si>
    <t>Комп'ютерна томографія</t>
  </si>
  <si>
    <t>Біотехнічні системи та технології</t>
  </si>
  <si>
    <t>Вузли та елементи медичної техніки</t>
  </si>
  <si>
    <t>Спеціалізація №2. Системи управління і мікросхемотехніка біометричного призначення</t>
  </si>
  <si>
    <t>Математичне моделювання процесів та систем біометричного призначення</t>
  </si>
  <si>
    <t>Зав.кафедри АВП</t>
  </si>
  <si>
    <t>Г.П. Клименко</t>
  </si>
  <si>
    <t>Декан факультету ФАМІТ</t>
  </si>
  <si>
    <t>С.В. Подлєсний</t>
  </si>
  <si>
    <t>I</t>
  </si>
  <si>
    <t>II</t>
  </si>
  <si>
    <t>III</t>
  </si>
  <si>
    <t>Н/</t>
  </si>
  <si>
    <t>С/Н</t>
  </si>
  <si>
    <t>IV</t>
  </si>
  <si>
    <t>V</t>
  </si>
  <si>
    <t>-</t>
  </si>
  <si>
    <t>Теор. навчання</t>
  </si>
  <si>
    <t>Канікули</t>
  </si>
  <si>
    <t xml:space="preserve">Історія України </t>
  </si>
  <si>
    <t>Історія української культури</t>
  </si>
  <si>
    <t>Разом п.1.1:</t>
  </si>
  <si>
    <t>0/2</t>
  </si>
  <si>
    <t>6/2</t>
  </si>
  <si>
    <t>8/2</t>
  </si>
  <si>
    <t>12/4</t>
  </si>
  <si>
    <t>2</t>
  </si>
  <si>
    <t>8</t>
  </si>
  <si>
    <t>3. ДЕРЖАВНА АТЕСТАЦІЯ</t>
  </si>
  <si>
    <t>II. План навчального процесу  на 2017-2018 н.р.                                АВП (заочн. повн.)</t>
  </si>
  <si>
    <t>12/0</t>
  </si>
  <si>
    <t>ЗАТВЕРДЖЕНО:</t>
  </si>
  <si>
    <t>на засіданні Вченої ради</t>
  </si>
  <si>
    <t>(Ковальов В.Д.)</t>
  </si>
  <si>
    <t xml:space="preserve">семестри  </t>
  </si>
  <si>
    <t>Розподіл за семестрами</t>
  </si>
  <si>
    <t>10а</t>
  </si>
  <si>
    <t>10б</t>
  </si>
  <si>
    <t>Захист дипломного проекту</t>
  </si>
  <si>
    <t>Іноземна мова (за професійним спрямуванням)  (починаючи з 2018/2019 н.р.)</t>
  </si>
  <si>
    <t>1.1.6</t>
  </si>
  <si>
    <t>Основи економічної теорії</t>
  </si>
  <si>
    <t>1.1.7</t>
  </si>
  <si>
    <t>Соціологія</t>
  </si>
  <si>
    <t>1.1.8</t>
  </si>
  <si>
    <t>Господарське законодавство</t>
  </si>
  <si>
    <t>1.1.9</t>
  </si>
  <si>
    <t>Психологія</t>
  </si>
  <si>
    <t>1.1.10</t>
  </si>
  <si>
    <t>Політологія</t>
  </si>
  <si>
    <t>1.1.11</t>
  </si>
  <si>
    <t>Правознавство</t>
  </si>
  <si>
    <t>20/0</t>
  </si>
  <si>
    <t>16/0</t>
  </si>
  <si>
    <t>14/2</t>
  </si>
  <si>
    <t>42/12</t>
  </si>
  <si>
    <t>20/2</t>
  </si>
  <si>
    <t>16</t>
  </si>
  <si>
    <t>24/2</t>
  </si>
  <si>
    <t>36/2</t>
  </si>
  <si>
    <t>28/0</t>
  </si>
  <si>
    <t>28/2</t>
  </si>
  <si>
    <t>12/2</t>
  </si>
  <si>
    <t>4/4</t>
  </si>
  <si>
    <t>24/0</t>
  </si>
  <si>
    <t>28/4</t>
  </si>
  <si>
    <t>8+16+6</t>
  </si>
  <si>
    <t>8+15+7</t>
  </si>
  <si>
    <t>40/6</t>
  </si>
  <si>
    <t>56/0</t>
  </si>
  <si>
    <t>48/2</t>
  </si>
  <si>
    <t>10+20+10</t>
  </si>
  <si>
    <t>60/2</t>
  </si>
  <si>
    <t>52/6</t>
  </si>
  <si>
    <t>44/2</t>
  </si>
  <si>
    <t>1к</t>
  </si>
  <si>
    <t>2к</t>
  </si>
  <si>
    <t>3к</t>
  </si>
  <si>
    <t>4к</t>
  </si>
  <si>
    <t>5к</t>
  </si>
  <si>
    <t>2k</t>
  </si>
  <si>
    <t>5k</t>
  </si>
  <si>
    <t>итого</t>
  </si>
  <si>
    <t>12+19+9</t>
  </si>
  <si>
    <t>экзам</t>
  </si>
  <si>
    <t>зачет</t>
  </si>
  <si>
    <t>10,</t>
  </si>
  <si>
    <t>Директор ЦДЗО</t>
  </si>
  <si>
    <t>Настановна сесія</t>
  </si>
  <si>
    <t>Семестр</t>
  </si>
  <si>
    <t>Іноземна мова (за професійним спрямуванням</t>
  </si>
  <si>
    <t>Технолгія програмування складних систем (к.р.)</t>
  </si>
  <si>
    <t>1. ОБОВ'ЯЗКОВІ НАВЧАЛЬНІ ДИСЦИПЛІНИ</t>
  </si>
  <si>
    <t>1.1 ЦИКЛ ЗАГАЛЬНОЇ ПІДГОТОВКИ</t>
  </si>
  <si>
    <t>Разом загальні дисципліни:</t>
  </si>
  <si>
    <t>1.2 ЦИКЛ ПРОФЕСІЙНОЇ ПІДГОТОВКИ</t>
  </si>
  <si>
    <t>Основи мехатроніки</t>
  </si>
  <si>
    <t>1.2.8</t>
  </si>
  <si>
    <t>1.2.9</t>
  </si>
  <si>
    <t>1.2.10</t>
  </si>
  <si>
    <t>1.2.11</t>
  </si>
  <si>
    <t>1.2.12</t>
  </si>
  <si>
    <t>1.2.13</t>
  </si>
  <si>
    <t>1.2.14</t>
  </si>
  <si>
    <t>1.2.15</t>
  </si>
  <si>
    <t>1.2.16</t>
  </si>
  <si>
    <t>1.2.17</t>
  </si>
  <si>
    <t>1.2.18</t>
  </si>
  <si>
    <t>1.2.19</t>
  </si>
  <si>
    <t>1.2.20</t>
  </si>
  <si>
    <t>0/4</t>
  </si>
  <si>
    <t>Разом професійні дисципліни:</t>
  </si>
  <si>
    <t>1.3 ПРАКТИЧНА ПІДГОТОВКА</t>
  </si>
  <si>
    <t>Переддипломна практика</t>
  </si>
  <si>
    <t>П</t>
  </si>
  <si>
    <t xml:space="preserve">Практика </t>
  </si>
  <si>
    <t>1.4.1</t>
  </si>
  <si>
    <t>2.1 ЦИКЛ ЗАГАЛЬНОЇ ПІДГОТОВКИ</t>
  </si>
  <si>
    <t>Дисципліна 4 семестру</t>
  </si>
  <si>
    <t>Дисципліна 5 семестру</t>
  </si>
  <si>
    <t>Дисципліна 8 семестру</t>
  </si>
  <si>
    <t>Разом п.1.2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</si>
  <si>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</si>
  <si>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</si>
  <si>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</si>
  <si>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</si>
  <si>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</si>
  <si>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</si>
  <si>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</si>
  <si>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</si>
  <si>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Дисципліна 9 семестру</t>
  </si>
  <si>
    <t>Дисципліна 7 семестру</t>
  </si>
  <si>
    <t>Всьго вибіркові дисципліни:</t>
  </si>
  <si>
    <t>2.2. ЦИКЛ ПРОФЕСІЙНОЇ ПІДГОТОВКИ</t>
  </si>
  <si>
    <t>Дисципліна 6 семестру</t>
  </si>
  <si>
    <t>Разом п. 3.2.:</t>
  </si>
  <si>
    <t xml:space="preserve">  </t>
  </si>
  <si>
    <t>2.2.3</t>
  </si>
  <si>
    <t>2.2.4</t>
  </si>
  <si>
    <t>2.2.5</t>
  </si>
  <si>
    <t>2.2.6</t>
  </si>
  <si>
    <t>Людино-машинний інтерфейс</t>
  </si>
  <si>
    <t>Організація баз даних та знань</t>
  </si>
  <si>
    <t>Об'єктно-орієнтоване програмування</t>
  </si>
  <si>
    <t>Web-програмування</t>
  </si>
  <si>
    <t>Основи системного аналізу</t>
  </si>
  <si>
    <t>Основи наукових досліджень</t>
  </si>
  <si>
    <t>Охорона праці та безпека життєдіяльності</t>
  </si>
  <si>
    <t>2.1.9</t>
  </si>
  <si>
    <t>2.1.10</t>
  </si>
  <si>
    <t>2.1.11</t>
  </si>
  <si>
    <t>2.1.12</t>
  </si>
  <si>
    <t>Автоматизований електропривод (к.р.)</t>
  </si>
  <si>
    <t>протокол № ____</t>
  </si>
  <si>
    <t>Кваліфікація:   бакалавр з автоматизаціі та комп'ютерно-інтегрованих технологій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</si>
  <si>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</si>
  <si>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галузь знань: </t>
    </r>
    <r>
      <rPr>
        <b/>
        <sz val="20"/>
        <rFont val="Times New Roman"/>
        <family val="1"/>
      </rPr>
      <t>15 "Автоматизація та приладобудування  "</t>
    </r>
  </si>
  <si>
    <r>
      <t xml:space="preserve">спеціальність : </t>
    </r>
    <r>
      <rPr>
        <b/>
        <sz val="20"/>
        <rFont val="Times New Roman"/>
        <family val="1"/>
      </rPr>
      <t>151 "Автоматизація та комп'ютерно-інтегровані технології"</t>
    </r>
  </si>
  <si>
    <r>
      <t xml:space="preserve">освітньо-професійна програма: </t>
    </r>
    <r>
      <rPr>
        <b/>
        <sz val="20"/>
        <rFont val="Times New Roman"/>
        <family val="1"/>
      </rPr>
      <t>Автоматизація та комп'ютерно-інтегровані технології</t>
    </r>
  </si>
  <si>
    <t>Срок навчання - 4 роки 10 місяців</t>
  </si>
  <si>
    <t>34/10</t>
  </si>
  <si>
    <t>24/4</t>
  </si>
  <si>
    <t>36/4</t>
  </si>
  <si>
    <t>32/8</t>
  </si>
  <si>
    <t>28/12</t>
  </si>
  <si>
    <t>8+16+8</t>
  </si>
  <si>
    <t>8+8+8</t>
  </si>
  <si>
    <t>42/14</t>
  </si>
  <si>
    <t>40/4</t>
  </si>
  <si>
    <t>44/8</t>
  </si>
  <si>
    <t>20/4</t>
  </si>
  <si>
    <t>20/8</t>
  </si>
  <si>
    <t>/Д</t>
  </si>
  <si>
    <t>С/Д</t>
  </si>
  <si>
    <t>3 тижні в 10 семестрі</t>
  </si>
  <si>
    <t>Інженерна та комп'ютерна графіка</t>
  </si>
  <si>
    <t>1.1.12</t>
  </si>
  <si>
    <t>1.1.13</t>
  </si>
  <si>
    <t>Проектування систем управління на базі ПЛК</t>
  </si>
  <si>
    <t>Проектування систем управління на базі ПЛК (к.р.)</t>
  </si>
  <si>
    <t>Дисципліни з інших ОП ДДМА</t>
  </si>
  <si>
    <t>2.1.13</t>
  </si>
  <si>
    <t>2.1.14</t>
  </si>
  <si>
    <t>2.1.15</t>
  </si>
  <si>
    <t>2.1.16</t>
  </si>
  <si>
    <t>2.1.17</t>
  </si>
  <si>
    <t>Теорія тепло- та масоперенесення</t>
  </si>
  <si>
    <t>2.2.7</t>
  </si>
  <si>
    <t>2.2.8</t>
  </si>
  <si>
    <t>2.2.9</t>
  </si>
  <si>
    <t>2.2.10</t>
  </si>
  <si>
    <t>2.2.11</t>
  </si>
  <si>
    <t>2.2.12</t>
  </si>
  <si>
    <t>Позначення: Н – настановна сесія; С – екзаменаційна сесія; К – канікули; Д– дипломне проектування; П - практика; A – атестація</t>
  </si>
  <si>
    <t>А</t>
  </si>
  <si>
    <t>1.4 АТЕСТАЦІЯ</t>
  </si>
  <si>
    <t>Форма атестації (екзамен, дипломний проект (робота))</t>
  </si>
  <si>
    <t>№</t>
  </si>
  <si>
    <t>1</t>
  </si>
  <si>
    <t>Кваліфікаційна робота бакалавра</t>
  </si>
  <si>
    <t>Викон. дипл. проекту</t>
  </si>
  <si>
    <t>Атестація</t>
  </si>
  <si>
    <t>Екзамен. сесія</t>
  </si>
  <si>
    <t>Дисципліна 3 семестру</t>
  </si>
  <si>
    <t>40/12</t>
  </si>
  <si>
    <t>Інформаційні війни</t>
  </si>
  <si>
    <t>Господарське та трудове право</t>
  </si>
  <si>
    <t>Професійна етика</t>
  </si>
  <si>
    <t xml:space="preserve">Релігієзнавство </t>
  </si>
  <si>
    <t xml:space="preserve">Основи економічної теорії </t>
  </si>
  <si>
    <t>Технології психічної саморегуляції та взаємодії</t>
  </si>
  <si>
    <t>2.1.18</t>
  </si>
  <si>
    <t>2.1.19</t>
  </si>
  <si>
    <t>44/4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</si>
  <si>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</si>
  <si>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         ІІІ. АТЕСТАЦІЯ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</si>
  <si>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</si>
  <si>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</si>
  <si>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4/8</t>
  </si>
  <si>
    <t>3</t>
  </si>
  <si>
    <t>5</t>
  </si>
  <si>
    <t xml:space="preserve">3. ПОЗАКРЕДИТНІ ДИСЦИПЛІНИ </t>
  </si>
  <si>
    <t>3.1</t>
  </si>
  <si>
    <t>Вступ до освітнього процесу</t>
  </si>
  <si>
    <t>46/12</t>
  </si>
  <si>
    <t>1.1.14</t>
  </si>
  <si>
    <t>Гарант ОП</t>
  </si>
  <si>
    <t>II. План навчального процесу  на 2023-2024 н.р.                              АКІТ (заочн. повн.)</t>
  </si>
  <si>
    <t>В.о. зав.кафедри АВП</t>
  </si>
  <si>
    <t>"     "               2023 р.</t>
  </si>
  <si>
    <t>2.2.13</t>
  </si>
  <si>
    <t>Системи штучного інтелекту та інтелектуальний аналіз даних</t>
  </si>
  <si>
    <t>Олег СУБОТІН</t>
  </si>
  <si>
    <t>Микола ФЕДОРОВ</t>
  </si>
  <si>
    <t>Олексій РАЗЖИВІН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</si>
</sst>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_-;\-* #,##0_-;\ &quot;&quot;_-;_-@_-"/>
    <numFmt numFmtId="181" formatCode="#,##0;\-* #,##0_-;\ &quot;&quot;_-;_-@_-"/>
    <numFmt numFmtId="182" formatCode="0.0"/>
    <numFmt numFmtId="183" formatCode="#,##0.0;\-* #,##0.0_-;\ &quot;&quot;_-;_-@_-"/>
    <numFmt numFmtId="184" formatCode="#,##0.0_-;\-* #,##0.0_-;\ &quot;&quot;_-;_-@_-"/>
    <numFmt numFmtId="185" formatCode="#,##0.00;\-* #,##0.00_-;\ &quot;&quot;_-;_-@_-"/>
    <numFmt numFmtId="186" formatCode="#,##0_-;\-* #,##0_-;\ _-;_-@_-"/>
    <numFmt numFmtId="187" formatCode="#,##0;\-* #,##0_-;\ _-;_-@_-"/>
    <numFmt numFmtId="188" formatCode="#,##0.0_ ;\-#,##0.0\ "/>
  </numFmts>
  <fonts count="8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sz val="12"/>
      <name val="Arial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name val="Arial Cyr"/>
      <family val="0"/>
    </font>
    <font>
      <sz val="16"/>
      <name val="Arial Cyr"/>
      <family val="2"/>
    </font>
    <font>
      <sz val="16"/>
      <name val="Times New Roman"/>
      <family val="1"/>
    </font>
    <font>
      <b/>
      <sz val="18"/>
      <name val="Times New Roman"/>
      <family val="1"/>
    </font>
    <font>
      <sz val="20"/>
      <name val="Arial Cyr"/>
      <family val="2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Arial Cyr"/>
      <family val="2"/>
    </font>
    <font>
      <sz val="22"/>
      <name val="Arial Cyr"/>
      <family val="2"/>
    </font>
    <font>
      <b/>
      <sz val="22"/>
      <name val="Times New Roman"/>
      <family val="1"/>
    </font>
    <font>
      <sz val="8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2"/>
      <name val="Times New Roman Cyr"/>
      <family val="0"/>
    </font>
    <font>
      <b/>
      <sz val="14"/>
      <name val="Arial"/>
      <family val="2"/>
    </font>
    <font>
      <u val="single"/>
      <sz val="2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4"/>
      <color indexed="3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23"/>
      <name val="Times New Roman"/>
      <family val="1"/>
    </font>
    <font>
      <b/>
      <sz val="10"/>
      <color indexed="23"/>
      <name val="Arial Cyr"/>
      <family val="0"/>
    </font>
    <font>
      <sz val="14"/>
      <color indexed="60"/>
      <name val="Times New Roman"/>
      <family val="1"/>
    </font>
    <font>
      <sz val="14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0070C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4"/>
      <color theme="1" tint="0.49998000264167786"/>
      <name val="Times New Roman"/>
      <family val="1"/>
    </font>
    <font>
      <b/>
      <sz val="10"/>
      <color theme="1" tint="0.49998000264167786"/>
      <name val="Arial Cyr"/>
      <family val="0"/>
    </font>
    <font>
      <sz val="14"/>
      <color rgb="FFC00000"/>
      <name val="Times New Roman"/>
      <family val="1"/>
    </font>
    <font>
      <sz val="14"/>
      <color rgb="FFC0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/>
      <top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>
        <color indexed="8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36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 vertical="center"/>
      <protection/>
    </xf>
    <xf numFmtId="18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180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8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1" fontId="8" fillId="0" borderId="0" xfId="0" applyNumberFormat="1" applyFont="1" applyBorder="1" applyAlignment="1">
      <alignment horizontal="left" wrapText="1"/>
    </xf>
    <xf numFmtId="1" fontId="8" fillId="0" borderId="0" xfId="0" applyNumberFormat="1" applyFont="1" applyFill="1" applyBorder="1" applyAlignment="1" applyProtection="1">
      <alignment vertical="center"/>
      <protection/>
    </xf>
    <xf numFmtId="1" fontId="8" fillId="0" borderId="0" xfId="0" applyNumberFormat="1" applyFont="1" applyFill="1" applyBorder="1" applyAlignment="1" applyProtection="1">
      <alignment horizontal="left" vertical="center" wrapText="1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1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180" fontId="13" fillId="0" borderId="10" xfId="0" applyNumberFormat="1" applyFont="1" applyFill="1" applyBorder="1" applyAlignment="1" applyProtection="1">
      <alignment vertical="center"/>
      <protection/>
    </xf>
    <xf numFmtId="180" fontId="13" fillId="0" borderId="10" xfId="0" applyNumberFormat="1" applyFont="1" applyFill="1" applyBorder="1" applyAlignment="1" applyProtection="1">
      <alignment horizontal="center" vertical="center"/>
      <protection/>
    </xf>
    <xf numFmtId="180" fontId="13" fillId="0" borderId="0" xfId="0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 applyProtection="1">
      <alignment vertical="center"/>
      <protection/>
    </xf>
    <xf numFmtId="180" fontId="12" fillId="0" borderId="10" xfId="0" applyNumberFormat="1" applyFont="1" applyFill="1" applyBorder="1" applyAlignment="1" applyProtection="1">
      <alignment horizontal="center" vertical="center"/>
      <protection/>
    </xf>
    <xf numFmtId="180" fontId="12" fillId="0" borderId="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181" fontId="5" fillId="0" borderId="13" xfId="0" applyNumberFormat="1" applyFont="1" applyFill="1" applyBorder="1" applyAlignment="1" applyProtection="1">
      <alignment horizontal="center" vertical="center"/>
      <protection/>
    </xf>
    <xf numFmtId="1" fontId="6" fillId="0" borderId="13" xfId="0" applyNumberFormat="1" applyFont="1" applyBorder="1" applyAlignment="1">
      <alignment horizontal="center" vertical="center" wrapText="1"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center" vertical="center"/>
      <protection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left" vertical="center" wrapText="1"/>
    </xf>
    <xf numFmtId="180" fontId="6" fillId="0" borderId="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left" vertical="center"/>
    </xf>
    <xf numFmtId="49" fontId="5" fillId="32" borderId="11" xfId="0" applyNumberFormat="1" applyFont="1" applyFill="1" applyBorder="1" applyAlignment="1">
      <alignment horizontal="center" vertical="center"/>
    </xf>
    <xf numFmtId="0" fontId="5" fillId="32" borderId="11" xfId="0" applyNumberFormat="1" applyFont="1" applyFill="1" applyBorder="1" applyAlignment="1">
      <alignment horizontal="center" vertical="center"/>
    </xf>
    <xf numFmtId="1" fontId="5" fillId="32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horizontal="center" vertical="center"/>
      <protection/>
    </xf>
    <xf numFmtId="0" fontId="5" fillId="32" borderId="10" xfId="0" applyFont="1" applyFill="1" applyBorder="1" applyAlignment="1">
      <alignment horizontal="left" vertical="center" wrapText="1"/>
    </xf>
    <xf numFmtId="180" fontId="5" fillId="32" borderId="10" xfId="0" applyNumberFormat="1" applyFont="1" applyFill="1" applyBorder="1" applyAlignment="1" applyProtection="1">
      <alignment vertical="center" wrapText="1"/>
      <protection/>
    </xf>
    <xf numFmtId="182" fontId="6" fillId="0" borderId="13" xfId="0" applyNumberFormat="1" applyFont="1" applyBorder="1" applyAlignment="1">
      <alignment horizontal="center" vertical="center" wrapText="1"/>
    </xf>
    <xf numFmtId="182" fontId="6" fillId="0" borderId="15" xfId="0" applyNumberFormat="1" applyFont="1" applyFill="1" applyBorder="1" applyAlignment="1" applyProtection="1">
      <alignment vertical="center"/>
      <protection/>
    </xf>
    <xf numFmtId="1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1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80" fontId="5" fillId="0" borderId="21" xfId="0" applyNumberFormat="1" applyFont="1" applyFill="1" applyBorder="1" applyAlignment="1" applyProtection="1">
      <alignment horizontal="center" vertical="center"/>
      <protection/>
    </xf>
    <xf numFmtId="1" fontId="28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180" fontId="5" fillId="0" borderId="23" xfId="0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vertical="center"/>
      <protection/>
    </xf>
    <xf numFmtId="180" fontId="5" fillId="0" borderId="0" xfId="0" applyNumberFormat="1" applyFont="1" applyFill="1" applyBorder="1" applyAlignment="1" applyProtection="1">
      <alignment horizontal="center" vertical="center"/>
      <protection/>
    </xf>
    <xf numFmtId="180" fontId="5" fillId="0" borderId="0" xfId="0" applyNumberFormat="1" applyFont="1" applyFill="1" applyBorder="1" applyAlignment="1" applyProtection="1">
      <alignment horizontal="left" vertical="center" wrapText="1"/>
      <protection/>
    </xf>
    <xf numFmtId="1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52" applyFont="1">
      <alignment/>
      <protection/>
    </xf>
    <xf numFmtId="0" fontId="0" fillId="0" borderId="0" xfId="52" applyBorder="1" applyAlignment="1">
      <alignment horizontal="center" vertical="center" wrapText="1"/>
      <protection/>
    </xf>
    <xf numFmtId="0" fontId="0" fillId="0" borderId="0" xfId="52" applyBorder="1" applyAlignment="1">
      <alignment horizontal="right" vertical="center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wrapText="1"/>
      <protection/>
    </xf>
    <xf numFmtId="0" fontId="0" fillId="0" borderId="0" xfId="52" applyBorder="1" applyAlignment="1">
      <alignment vertical="center"/>
      <protection/>
    </xf>
    <xf numFmtId="0" fontId="15" fillId="0" borderId="0" xfId="52" applyFont="1" applyBorder="1" applyAlignment="1">
      <alignment horizontal="center" vertical="center" wrapText="1"/>
      <protection/>
    </xf>
    <xf numFmtId="0" fontId="16" fillId="0" borderId="0" xfId="52" applyFont="1" applyBorder="1" applyAlignment="1">
      <alignment vertical="center" wrapText="1"/>
      <protection/>
    </xf>
    <xf numFmtId="0" fontId="5" fillId="0" borderId="0" xfId="52" applyFont="1">
      <alignment/>
      <protection/>
    </xf>
    <xf numFmtId="0" fontId="15" fillId="0" borderId="0" xfId="53" applyFont="1">
      <alignment/>
      <protection/>
    </xf>
    <xf numFmtId="0" fontId="16" fillId="0" borderId="0" xfId="53" applyFont="1">
      <alignment/>
      <protection/>
    </xf>
    <xf numFmtId="0" fontId="9" fillId="0" borderId="0" xfId="53" applyFont="1">
      <alignment/>
      <protection/>
    </xf>
    <xf numFmtId="0" fontId="3" fillId="0" borderId="0" xfId="52" applyFont="1" applyAlignment="1">
      <alignment horizontal="center"/>
      <protection/>
    </xf>
    <xf numFmtId="0" fontId="3" fillId="0" borderId="0" xfId="52" applyFont="1" applyBorder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 horizontal="center"/>
      <protection/>
    </xf>
    <xf numFmtId="0" fontId="5" fillId="0" borderId="0" xfId="52" applyFont="1" applyAlignment="1">
      <alignment horizontal="left" vertical="center" wrapText="1"/>
      <protection/>
    </xf>
    <xf numFmtId="49" fontId="28" fillId="32" borderId="11" xfId="0" applyNumberFormat="1" applyFont="1" applyFill="1" applyBorder="1" applyAlignment="1">
      <alignment horizontal="left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49" fontId="5" fillId="32" borderId="10" xfId="0" applyNumberFormat="1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" fontId="3" fillId="0" borderId="22" xfId="0" applyNumberFormat="1" applyFont="1" applyFill="1" applyBorder="1" applyAlignment="1" applyProtection="1">
      <alignment horizontal="center" vertical="center" wrapText="1"/>
      <protection/>
    </xf>
    <xf numFmtId="180" fontId="3" fillId="0" borderId="25" xfId="0" applyNumberFormat="1" applyFont="1" applyFill="1" applyBorder="1" applyAlignment="1" applyProtection="1">
      <alignment horizontal="center" vertical="center"/>
      <protection/>
    </xf>
    <xf numFmtId="1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1" fontId="3" fillId="0" borderId="27" xfId="0" applyNumberFormat="1" applyFont="1" applyFill="1" applyBorder="1" applyAlignment="1" applyProtection="1">
      <alignment horizontal="center" vertical="center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9" xfId="0" applyNumberFormat="1" applyFont="1" applyFill="1" applyBorder="1" applyAlignment="1" applyProtection="1">
      <alignment horizontal="center" vertical="center"/>
      <protection/>
    </xf>
    <xf numFmtId="0" fontId="5" fillId="0" borderId="30" xfId="0" applyNumberFormat="1" applyFont="1" applyFill="1" applyBorder="1" applyAlignment="1" applyProtection="1">
      <alignment horizontal="center" vertical="center"/>
      <protection/>
    </xf>
    <xf numFmtId="1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1" fontId="5" fillId="0" borderId="20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28" fillId="0" borderId="22" xfId="0" applyNumberFormat="1" applyFont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0" fontId="13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Border="1" applyAlignment="1">
      <alignment horizontal="left" vertical="center" wrapText="1"/>
    </xf>
    <xf numFmtId="0" fontId="5" fillId="0" borderId="27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49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180" fontId="5" fillId="0" borderId="28" xfId="0" applyNumberFormat="1" applyFont="1" applyFill="1" applyBorder="1" applyAlignment="1" applyProtection="1">
      <alignment horizontal="center" vertical="center"/>
      <protection/>
    </xf>
    <xf numFmtId="1" fontId="5" fillId="0" borderId="32" xfId="0" applyNumberFormat="1" applyFont="1" applyBorder="1" applyAlignment="1">
      <alignment horizontal="center" vertical="center" wrapText="1"/>
    </xf>
    <xf numFmtId="1" fontId="12" fillId="0" borderId="31" xfId="0" applyNumberFormat="1" applyFont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left" vertical="center" wrapText="1"/>
    </xf>
    <xf numFmtId="1" fontId="5" fillId="0" borderId="33" xfId="0" applyNumberFormat="1" applyFont="1" applyBorder="1" applyAlignment="1">
      <alignment horizontal="center" vertical="center" wrapText="1"/>
    </xf>
    <xf numFmtId="49" fontId="5" fillId="0" borderId="27" xfId="0" applyNumberFormat="1" applyFont="1" applyFill="1" applyBorder="1" applyAlignment="1" applyProtection="1">
      <alignment vertical="center"/>
      <protection/>
    </xf>
    <xf numFmtId="180" fontId="5" fillId="32" borderId="20" xfId="0" applyNumberFormat="1" applyFont="1" applyFill="1" applyBorder="1" applyAlignment="1" applyProtection="1">
      <alignment horizontal="left" vertical="center" wrapText="1"/>
      <protection/>
    </xf>
    <xf numFmtId="49" fontId="5" fillId="0" borderId="20" xfId="0" applyNumberFormat="1" applyFont="1" applyFill="1" applyBorder="1" applyAlignment="1">
      <alignment horizontal="center" vertical="center"/>
    </xf>
    <xf numFmtId="49" fontId="5" fillId="32" borderId="20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left" vertical="center" wrapText="1"/>
    </xf>
    <xf numFmtId="0" fontId="5" fillId="0" borderId="2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32" borderId="23" xfId="0" applyNumberFormat="1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180" fontId="5" fillId="0" borderId="20" xfId="0" applyNumberFormat="1" applyFont="1" applyFill="1" applyBorder="1" applyAlignment="1" applyProtection="1">
      <alignment vertical="center"/>
      <protection/>
    </xf>
    <xf numFmtId="49" fontId="5" fillId="0" borderId="20" xfId="0" applyNumberFormat="1" applyFont="1" applyFill="1" applyBorder="1" applyAlignment="1" applyProtection="1">
      <alignment vertical="center"/>
      <protection/>
    </xf>
    <xf numFmtId="1" fontId="5" fillId="32" borderId="22" xfId="0" applyNumberFormat="1" applyFont="1" applyFill="1" applyBorder="1" applyAlignment="1">
      <alignment horizontal="center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1" fontId="5" fillId="0" borderId="22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" fontId="5" fillId="0" borderId="36" xfId="0" applyNumberFormat="1" applyFont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center" vertical="center"/>
      <protection/>
    </xf>
    <xf numFmtId="180" fontId="5" fillId="32" borderId="27" xfId="0" applyNumberFormat="1" applyFont="1" applyFill="1" applyBorder="1" applyAlignment="1" applyProtection="1">
      <alignment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1" fontId="5" fillId="0" borderId="37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0" fontId="5" fillId="0" borderId="39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horizontal="center" vertical="center"/>
      <protection/>
    </xf>
    <xf numFmtId="0" fontId="5" fillId="0" borderId="39" xfId="0" applyFont="1" applyBorder="1" applyAlignment="1">
      <alignment horizontal="center" vertical="center"/>
    </xf>
    <xf numFmtId="0" fontId="6" fillId="0" borderId="40" xfId="0" applyNumberFormat="1" applyFont="1" applyFill="1" applyBorder="1" applyAlignment="1" applyProtection="1">
      <alignment horizontal="center" vertical="center"/>
      <protection/>
    </xf>
    <xf numFmtId="0" fontId="5" fillId="0" borderId="31" xfId="0" applyFont="1" applyFill="1" applyBorder="1" applyAlignment="1">
      <alignment horizontal="center" vertical="center" wrapText="1"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8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4" xfId="0" applyNumberFormat="1" applyFont="1" applyFill="1" applyBorder="1" applyAlignment="1" applyProtection="1">
      <alignment horizontal="center" vertical="center"/>
      <protection/>
    </xf>
    <xf numFmtId="180" fontId="5" fillId="32" borderId="22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vertical="center"/>
      <protection/>
    </xf>
    <xf numFmtId="49" fontId="5" fillId="0" borderId="4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43" xfId="0" applyNumberFormat="1" applyFont="1" applyFill="1" applyBorder="1" applyAlignment="1">
      <alignment horizontal="center" vertical="center" wrapText="1"/>
    </xf>
    <xf numFmtId="49" fontId="5" fillId="0" borderId="44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horizontal="left" vertical="center" wrapText="1"/>
      <protection/>
    </xf>
    <xf numFmtId="1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left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45" xfId="0" applyNumberFormat="1" applyFont="1" applyBorder="1" applyAlignment="1">
      <alignment vertical="center" wrapText="1"/>
    </xf>
    <xf numFmtId="49" fontId="5" fillId="0" borderId="46" xfId="0" applyNumberFormat="1" applyFont="1" applyBorder="1" applyAlignment="1">
      <alignment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" fontId="5" fillId="0" borderId="47" xfId="0" applyNumberFormat="1" applyFont="1" applyFill="1" applyBorder="1" applyAlignment="1">
      <alignment horizontal="left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180" fontId="5" fillId="0" borderId="37" xfId="0" applyNumberFormat="1" applyFont="1" applyFill="1" applyBorder="1" applyAlignment="1" applyProtection="1">
      <alignment vertical="center"/>
      <protection/>
    </xf>
    <xf numFmtId="49" fontId="5" fillId="0" borderId="37" xfId="0" applyNumberFormat="1" applyFont="1" applyFill="1" applyBorder="1" applyAlignment="1" applyProtection="1">
      <alignment horizontal="center" vertical="center"/>
      <protection/>
    </xf>
    <xf numFmtId="180" fontId="5" fillId="0" borderId="48" xfId="0" applyNumberFormat="1" applyFont="1" applyFill="1" applyBorder="1" applyAlignment="1" applyProtection="1">
      <alignment vertical="center"/>
      <protection/>
    </xf>
    <xf numFmtId="49" fontId="78" fillId="0" borderId="0" xfId="0" applyNumberFormat="1" applyFont="1" applyFill="1" applyBorder="1" applyAlignment="1">
      <alignment horizontal="left" vertical="center" wrapText="1"/>
    </xf>
    <xf numFmtId="49" fontId="78" fillId="0" borderId="10" xfId="0" applyNumberFormat="1" applyFont="1" applyFill="1" applyBorder="1" applyAlignment="1">
      <alignment horizontal="left" vertical="center" wrapText="1"/>
    </xf>
    <xf numFmtId="49" fontId="78" fillId="0" borderId="32" xfId="0" applyNumberFormat="1" applyFont="1" applyFill="1" applyBorder="1" applyAlignment="1">
      <alignment horizontal="left" vertical="center" wrapText="1"/>
    </xf>
    <xf numFmtId="49" fontId="78" fillId="0" borderId="31" xfId="0" applyNumberFormat="1" applyFont="1" applyFill="1" applyBorder="1" applyAlignment="1">
      <alignment horizontal="left" vertical="center" wrapText="1"/>
    </xf>
    <xf numFmtId="49" fontId="78" fillId="0" borderId="49" xfId="0" applyNumberFormat="1" applyFont="1" applyFill="1" applyBorder="1" applyAlignment="1">
      <alignment horizontal="left" vertical="center" wrapText="1"/>
    </xf>
    <xf numFmtId="49" fontId="5" fillId="0" borderId="29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" fillId="0" borderId="0" xfId="0" applyFont="1" applyBorder="1" applyAlignment="1" applyProtection="1">
      <alignment horizontal="right" vertical="center"/>
      <protection/>
    </xf>
    <xf numFmtId="0" fontId="30" fillId="0" borderId="0" xfId="0" applyFont="1" applyFill="1" applyBorder="1" applyAlignment="1">
      <alignment/>
    </xf>
    <xf numFmtId="0" fontId="15" fillId="0" borderId="0" xfId="52" applyFont="1" applyBorder="1" applyAlignment="1">
      <alignment wrapText="1"/>
      <protection/>
    </xf>
    <xf numFmtId="0" fontId="16" fillId="0" borderId="0" xfId="53" applyFont="1" applyBorder="1" applyAlignment="1">
      <alignment horizontal="center" vertical="center" wrapText="1"/>
      <protection/>
    </xf>
    <xf numFmtId="0" fontId="31" fillId="0" borderId="1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0" xfId="53" applyFont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182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0" fontId="5" fillId="0" borderId="1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/>
    </xf>
    <xf numFmtId="182" fontId="6" fillId="0" borderId="13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 applyProtection="1">
      <alignment horizontal="center" vertical="center"/>
      <protection/>
    </xf>
    <xf numFmtId="180" fontId="6" fillId="0" borderId="14" xfId="0" applyNumberFormat="1" applyFont="1" applyFill="1" applyBorder="1" applyAlignment="1" applyProtection="1">
      <alignment horizontal="center" vertical="center"/>
      <protection/>
    </xf>
    <xf numFmtId="182" fontId="6" fillId="0" borderId="13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 wrapText="1"/>
    </xf>
    <xf numFmtId="1" fontId="6" fillId="0" borderId="48" xfId="0" applyNumberFormat="1" applyFont="1" applyFill="1" applyBorder="1" applyAlignment="1">
      <alignment horizontal="center" vertical="center" wrapText="1"/>
    </xf>
    <xf numFmtId="1" fontId="6" fillId="0" borderId="53" xfId="0" applyNumberFormat="1" applyFont="1" applyFill="1" applyBorder="1" applyAlignment="1">
      <alignment horizontal="center" vertical="center" wrapText="1"/>
    </xf>
    <xf numFmtId="1" fontId="6" fillId="0" borderId="54" xfId="0" applyNumberFormat="1" applyFont="1" applyFill="1" applyBorder="1" applyAlignment="1">
      <alignment horizontal="center" vertical="center"/>
    </xf>
    <xf numFmtId="1" fontId="6" fillId="0" borderId="39" xfId="0" applyNumberFormat="1" applyFont="1" applyFill="1" applyBorder="1" applyAlignment="1">
      <alignment horizontal="center" vertical="center"/>
    </xf>
    <xf numFmtId="49" fontId="6" fillId="0" borderId="39" xfId="0" applyNumberFormat="1" applyFont="1" applyFill="1" applyBorder="1" applyAlignment="1">
      <alignment horizontal="center" vertical="center" wrapText="1"/>
    </xf>
    <xf numFmtId="180" fontId="6" fillId="0" borderId="39" xfId="0" applyNumberFormat="1" applyFont="1" applyFill="1" applyBorder="1" applyAlignment="1" applyProtection="1">
      <alignment horizontal="center" vertical="center"/>
      <protection/>
    </xf>
    <xf numFmtId="180" fontId="6" fillId="0" borderId="39" xfId="0" applyNumberFormat="1" applyFont="1" applyFill="1" applyBorder="1" applyAlignment="1" applyProtection="1">
      <alignment vertical="center"/>
      <protection/>
    </xf>
    <xf numFmtId="180" fontId="6" fillId="0" borderId="55" xfId="0" applyNumberFormat="1" applyFont="1" applyFill="1" applyBorder="1" applyAlignment="1" applyProtection="1">
      <alignment horizontal="center" vertical="center"/>
      <protection/>
    </xf>
    <xf numFmtId="1" fontId="5" fillId="0" borderId="29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180" fontId="5" fillId="0" borderId="12" xfId="0" applyNumberFormat="1" applyFont="1" applyFill="1" applyBorder="1" applyAlignment="1" applyProtection="1">
      <alignment horizontal="center" vertical="center"/>
      <protection/>
    </xf>
    <xf numFmtId="180" fontId="5" fillId="0" borderId="12" xfId="0" applyNumberFormat="1" applyFont="1" applyFill="1" applyBorder="1" applyAlignment="1" applyProtection="1">
      <alignment vertical="center"/>
      <protection/>
    </xf>
    <xf numFmtId="180" fontId="5" fillId="0" borderId="30" xfId="0" applyNumberFormat="1" applyFont="1" applyFill="1" applyBorder="1" applyAlignment="1" applyProtection="1">
      <alignment horizontal="center" vertical="center"/>
      <protection/>
    </xf>
    <xf numFmtId="0" fontId="79" fillId="0" borderId="10" xfId="0" applyNumberFormat="1" applyFont="1" applyFill="1" applyBorder="1" applyAlignment="1" applyProtection="1">
      <alignment horizontal="center" vertical="center"/>
      <protection/>
    </xf>
    <xf numFmtId="0" fontId="79" fillId="0" borderId="39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vertical="center"/>
      <protection/>
    </xf>
    <xf numFmtId="0" fontId="79" fillId="0" borderId="10" xfId="0" applyFont="1" applyFill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79" fillId="32" borderId="10" xfId="0" applyFont="1" applyFill="1" applyBorder="1" applyAlignment="1">
      <alignment horizontal="center" vertical="center" wrapText="1"/>
    </xf>
    <xf numFmtId="49" fontId="80" fillId="0" borderId="10" xfId="0" applyNumberFormat="1" applyFont="1" applyBorder="1" applyAlignment="1">
      <alignment horizontal="center" vertical="center" wrapText="1"/>
    </xf>
    <xf numFmtId="1" fontId="81" fillId="0" borderId="32" xfId="0" applyNumberFormat="1" applyFont="1" applyFill="1" applyBorder="1" applyAlignment="1">
      <alignment horizontal="center" vertical="center" wrapText="1"/>
    </xf>
    <xf numFmtId="1" fontId="81" fillId="0" borderId="11" xfId="0" applyNumberFormat="1" applyFont="1" applyFill="1" applyBorder="1" applyAlignment="1">
      <alignment horizontal="center" vertical="center" wrapText="1"/>
    </xf>
    <xf numFmtId="1" fontId="81" fillId="32" borderId="31" xfId="0" applyNumberFormat="1" applyFont="1" applyFill="1" applyBorder="1" applyAlignment="1">
      <alignment horizontal="center" vertical="center" wrapText="1"/>
    </xf>
    <xf numFmtId="1" fontId="81" fillId="32" borderId="10" xfId="0" applyNumberFormat="1" applyFont="1" applyFill="1" applyBorder="1" applyAlignment="1">
      <alignment horizontal="center" vertical="center" wrapText="1"/>
    </xf>
    <xf numFmtId="182" fontId="81" fillId="32" borderId="10" xfId="0" applyNumberFormat="1" applyFont="1" applyFill="1" applyBorder="1" applyAlignment="1" applyProtection="1">
      <alignment horizontal="center" vertical="center"/>
      <protection/>
    </xf>
    <xf numFmtId="49" fontId="81" fillId="0" borderId="56" xfId="0" applyNumberFormat="1" applyFont="1" applyFill="1" applyBorder="1" applyAlignment="1" applyProtection="1">
      <alignment horizontal="center" vertical="center"/>
      <protection/>
    </xf>
    <xf numFmtId="49" fontId="81" fillId="0" borderId="21" xfId="0" applyNumberFormat="1" applyFont="1" applyFill="1" applyBorder="1" applyAlignment="1">
      <alignment vertical="center" wrapText="1"/>
    </xf>
    <xf numFmtId="1" fontId="81" fillId="0" borderId="24" xfId="0" applyNumberFormat="1" applyFont="1" applyFill="1" applyBorder="1" applyAlignment="1">
      <alignment horizontal="center" vertical="center" wrapText="1"/>
    </xf>
    <xf numFmtId="1" fontId="81" fillId="0" borderId="20" xfId="0" applyNumberFormat="1" applyFont="1" applyFill="1" applyBorder="1" applyAlignment="1">
      <alignment horizontal="center" vertical="center" wrapText="1"/>
    </xf>
    <xf numFmtId="182" fontId="81" fillId="0" borderId="20" xfId="0" applyNumberFormat="1" applyFont="1" applyFill="1" applyBorder="1" applyAlignment="1" applyProtection="1">
      <alignment horizontal="center" vertical="center"/>
      <protection/>
    </xf>
    <xf numFmtId="1" fontId="81" fillId="0" borderId="20" xfId="0" applyNumberFormat="1" applyFont="1" applyFill="1" applyBorder="1" applyAlignment="1" applyProtection="1">
      <alignment horizontal="center" vertical="center"/>
      <protection/>
    </xf>
    <xf numFmtId="1" fontId="80" fillId="0" borderId="19" xfId="0" applyNumberFormat="1" applyFont="1" applyBorder="1" applyAlignment="1">
      <alignment horizontal="center" vertical="center" wrapText="1"/>
    </xf>
    <xf numFmtId="49" fontId="80" fillId="0" borderId="20" xfId="0" applyNumberFormat="1" applyFont="1" applyBorder="1" applyAlignment="1">
      <alignment horizontal="center" vertical="center" wrapText="1"/>
    </xf>
    <xf numFmtId="49" fontId="80" fillId="0" borderId="20" xfId="0" applyNumberFormat="1" applyFont="1" applyFill="1" applyBorder="1" applyAlignment="1" applyProtection="1">
      <alignment horizontal="center" vertical="center"/>
      <protection/>
    </xf>
    <xf numFmtId="180" fontId="80" fillId="0" borderId="20" xfId="0" applyNumberFormat="1" applyFont="1" applyFill="1" applyBorder="1" applyAlignment="1" applyProtection="1">
      <alignment vertical="center"/>
      <protection/>
    </xf>
    <xf numFmtId="180" fontId="80" fillId="0" borderId="21" xfId="0" applyNumberFormat="1" applyFont="1" applyFill="1" applyBorder="1" applyAlignment="1" applyProtection="1">
      <alignment horizontal="center" vertical="center"/>
      <protection/>
    </xf>
    <xf numFmtId="49" fontId="81" fillId="0" borderId="57" xfId="0" applyNumberFormat="1" applyFont="1" applyFill="1" applyBorder="1" applyAlignment="1" applyProtection="1">
      <alignment horizontal="center" vertical="center"/>
      <protection/>
    </xf>
    <xf numFmtId="49" fontId="81" fillId="0" borderId="35" xfId="0" applyNumberFormat="1" applyFont="1" applyFill="1" applyBorder="1" applyAlignment="1">
      <alignment vertical="center" wrapText="1"/>
    </xf>
    <xf numFmtId="182" fontId="81" fillId="0" borderId="11" xfId="0" applyNumberFormat="1" applyFont="1" applyFill="1" applyBorder="1" applyAlignment="1" applyProtection="1">
      <alignment horizontal="center" vertical="center"/>
      <protection/>
    </xf>
    <xf numFmtId="1" fontId="81" fillId="0" borderId="11" xfId="0" applyNumberFormat="1" applyFont="1" applyFill="1" applyBorder="1" applyAlignment="1" applyProtection="1">
      <alignment horizontal="center" vertical="center"/>
      <protection/>
    </xf>
    <xf numFmtId="0" fontId="81" fillId="0" borderId="11" xfId="0" applyFont="1" applyFill="1" applyBorder="1" applyAlignment="1">
      <alignment horizontal="center" vertical="center" wrapText="1"/>
    </xf>
    <xf numFmtId="0" fontId="81" fillId="0" borderId="58" xfId="0" applyFont="1" applyFill="1" applyBorder="1" applyAlignment="1">
      <alignment horizontal="center" vertical="center" wrapText="1"/>
    </xf>
    <xf numFmtId="1" fontId="80" fillId="0" borderId="22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180" fontId="80" fillId="0" borderId="10" xfId="0" applyNumberFormat="1" applyFont="1" applyFill="1" applyBorder="1" applyAlignment="1" applyProtection="1">
      <alignment vertical="center"/>
      <protection/>
    </xf>
    <xf numFmtId="180" fontId="80" fillId="0" borderId="23" xfId="0" applyNumberFormat="1" applyFont="1" applyFill="1" applyBorder="1" applyAlignment="1" applyProtection="1">
      <alignment horizontal="center" vertical="center"/>
      <protection/>
    </xf>
    <xf numFmtId="49" fontId="81" fillId="32" borderId="23" xfId="0" applyNumberFormat="1" applyFont="1" applyFill="1" applyBorder="1" applyAlignment="1">
      <alignment vertical="center" wrapText="1"/>
    </xf>
    <xf numFmtId="1" fontId="81" fillId="32" borderId="11" xfId="0" applyNumberFormat="1" applyFont="1" applyFill="1" applyBorder="1" applyAlignment="1" applyProtection="1">
      <alignment horizontal="center" vertical="center"/>
      <protection/>
    </xf>
    <xf numFmtId="0" fontId="81" fillId="32" borderId="10" xfId="0" applyFont="1" applyFill="1" applyBorder="1" applyAlignment="1">
      <alignment horizontal="center" vertical="center" wrapText="1"/>
    </xf>
    <xf numFmtId="0" fontId="81" fillId="32" borderId="58" xfId="0" applyFont="1" applyFill="1" applyBorder="1" applyAlignment="1">
      <alignment horizontal="center" vertical="center" wrapText="1"/>
    </xf>
    <xf numFmtId="49" fontId="81" fillId="0" borderId="59" xfId="0" applyNumberFormat="1" applyFont="1" applyFill="1" applyBorder="1" applyAlignment="1" applyProtection="1">
      <alignment horizontal="center" vertical="center"/>
      <protection/>
    </xf>
    <xf numFmtId="49" fontId="81" fillId="32" borderId="30" xfId="0" applyNumberFormat="1" applyFont="1" applyFill="1" applyBorder="1" applyAlignment="1">
      <alignment vertical="center" wrapText="1"/>
    </xf>
    <xf numFmtId="1" fontId="80" fillId="0" borderId="26" xfId="0" applyNumberFormat="1" applyFont="1" applyBorder="1" applyAlignment="1">
      <alignment horizontal="center" vertical="center" wrapText="1"/>
    </xf>
    <xf numFmtId="49" fontId="80" fillId="0" borderId="27" xfId="0" applyNumberFormat="1" applyFont="1" applyBorder="1" applyAlignment="1">
      <alignment horizontal="center" vertical="center" wrapText="1"/>
    </xf>
    <xf numFmtId="49" fontId="80" fillId="0" borderId="27" xfId="0" applyNumberFormat="1" applyFont="1" applyFill="1" applyBorder="1" applyAlignment="1" applyProtection="1">
      <alignment horizontal="center" vertical="center"/>
      <protection/>
    </xf>
    <xf numFmtId="180" fontId="80" fillId="0" borderId="27" xfId="0" applyNumberFormat="1" applyFont="1" applyFill="1" applyBorder="1" applyAlignment="1" applyProtection="1">
      <alignment vertical="center"/>
      <protection/>
    </xf>
    <xf numFmtId="180" fontId="80" fillId="0" borderId="28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 wrapText="1"/>
    </xf>
    <xf numFmtId="49" fontId="81" fillId="0" borderId="10" xfId="0" applyNumberFormat="1" applyFont="1" applyFill="1" applyBorder="1" applyAlignment="1">
      <alignment horizontal="left" vertical="center" wrapText="1"/>
    </xf>
    <xf numFmtId="0" fontId="81" fillId="0" borderId="10" xfId="0" applyFont="1" applyFill="1" applyBorder="1" applyAlignment="1">
      <alignment horizontal="center" vertical="center" wrapText="1"/>
    </xf>
    <xf numFmtId="181" fontId="81" fillId="0" borderId="10" xfId="0" applyNumberFormat="1" applyFont="1" applyFill="1" applyBorder="1" applyAlignment="1" applyProtection="1">
      <alignment horizontal="center" vertical="center"/>
      <protection/>
    </xf>
    <xf numFmtId="0" fontId="82" fillId="0" borderId="10" xfId="0" applyFont="1" applyFill="1" applyBorder="1" applyAlignment="1">
      <alignment horizontal="center" vertical="center" wrapText="1"/>
    </xf>
    <xf numFmtId="49" fontId="81" fillId="0" borderId="27" xfId="0" applyNumberFormat="1" applyFont="1" applyFill="1" applyBorder="1" applyAlignment="1">
      <alignment horizontal="center" vertical="center"/>
    </xf>
    <xf numFmtId="0" fontId="81" fillId="0" borderId="10" xfId="0" applyNumberFormat="1" applyFont="1" applyFill="1" applyBorder="1" applyAlignment="1">
      <alignment horizontal="center" vertical="center" wrapText="1"/>
    </xf>
    <xf numFmtId="180" fontId="81" fillId="0" borderId="10" xfId="0" applyNumberFormat="1" applyFont="1" applyFill="1" applyBorder="1" applyAlignment="1" applyProtection="1">
      <alignment vertical="center"/>
      <protection/>
    </xf>
    <xf numFmtId="1" fontId="81" fillId="32" borderId="40" xfId="0" applyNumberFormat="1" applyFont="1" applyFill="1" applyBorder="1" applyAlignment="1">
      <alignment horizontal="center" vertical="center" wrapText="1"/>
    </xf>
    <xf numFmtId="1" fontId="81" fillId="32" borderId="17" xfId="0" applyNumberFormat="1" applyFont="1" applyFill="1" applyBorder="1" applyAlignment="1">
      <alignment horizontal="center" vertical="center" wrapText="1"/>
    </xf>
    <xf numFmtId="1" fontId="82" fillId="32" borderId="17" xfId="0" applyNumberFormat="1" applyFont="1" applyFill="1" applyBorder="1" applyAlignment="1">
      <alignment horizontal="center" vertical="center" wrapText="1"/>
    </xf>
    <xf numFmtId="182" fontId="82" fillId="0" borderId="17" xfId="0" applyNumberFormat="1" applyFont="1" applyFill="1" applyBorder="1" applyAlignment="1">
      <alignment horizontal="center" vertical="center" wrapText="1"/>
    </xf>
    <xf numFmtId="1" fontId="82" fillId="0" borderId="39" xfId="0" applyNumberFormat="1" applyFont="1" applyFill="1" applyBorder="1" applyAlignment="1">
      <alignment horizontal="center" vertical="center" wrapText="1"/>
    </xf>
    <xf numFmtId="49" fontId="82" fillId="0" borderId="39" xfId="0" applyNumberFormat="1" applyFont="1" applyFill="1" applyBorder="1" applyAlignment="1">
      <alignment horizontal="center" vertical="center" wrapText="1"/>
    </xf>
    <xf numFmtId="49" fontId="82" fillId="0" borderId="39" xfId="0" applyNumberFormat="1" applyFont="1" applyFill="1" applyBorder="1" applyAlignment="1" applyProtection="1">
      <alignment horizontal="center" vertical="center"/>
      <protection/>
    </xf>
    <xf numFmtId="180" fontId="81" fillId="0" borderId="39" xfId="0" applyNumberFormat="1" applyFont="1" applyFill="1" applyBorder="1" applyAlignment="1" applyProtection="1">
      <alignment horizontal="center" vertical="center"/>
      <protection/>
    </xf>
    <xf numFmtId="180" fontId="80" fillId="0" borderId="17" xfId="0" applyNumberFormat="1" applyFont="1" applyFill="1" applyBorder="1" applyAlignment="1" applyProtection="1">
      <alignment vertical="center"/>
      <protection/>
    </xf>
    <xf numFmtId="180" fontId="80" fillId="0" borderId="18" xfId="0" applyNumberFormat="1" applyFont="1" applyFill="1" applyBorder="1" applyAlignment="1" applyProtection="1">
      <alignment horizontal="center" vertical="center"/>
      <protection/>
    </xf>
    <xf numFmtId="0" fontId="80" fillId="0" borderId="11" xfId="0" applyFont="1" applyBorder="1" applyAlignment="1">
      <alignment horizontal="center" vertical="center" wrapText="1"/>
    </xf>
    <xf numFmtId="1" fontId="80" fillId="0" borderId="10" xfId="0" applyNumberFormat="1" applyFont="1" applyBorder="1" applyAlignment="1">
      <alignment horizontal="center" vertical="center" wrapText="1"/>
    </xf>
    <xf numFmtId="0" fontId="80" fillId="0" borderId="23" xfId="0" applyNumberFormat="1" applyFont="1" applyBorder="1" applyAlignment="1">
      <alignment horizontal="center" vertical="center" wrapText="1"/>
    </xf>
    <xf numFmtId="49" fontId="80" fillId="0" borderId="22" xfId="0" applyNumberFormat="1" applyFont="1" applyFill="1" applyBorder="1" applyAlignment="1" applyProtection="1">
      <alignment horizontal="center" vertical="center"/>
      <protection/>
    </xf>
    <xf numFmtId="0" fontId="80" fillId="0" borderId="10" xfId="0" applyFont="1" applyFill="1" applyBorder="1" applyAlignment="1">
      <alignment horizontal="center" vertical="center" wrapText="1"/>
    </xf>
    <xf numFmtId="49" fontId="80" fillId="0" borderId="10" xfId="0" applyNumberFormat="1" applyFont="1" applyFill="1" applyBorder="1" applyAlignment="1">
      <alignment horizontal="center" vertical="center" wrapText="1"/>
    </xf>
    <xf numFmtId="0" fontId="80" fillId="0" borderId="10" xfId="0" applyNumberFormat="1" applyFont="1" applyBorder="1" applyAlignment="1">
      <alignment horizontal="center" vertical="center"/>
    </xf>
    <xf numFmtId="0" fontId="80" fillId="0" borderId="10" xfId="0" applyFont="1" applyBorder="1" applyAlignment="1">
      <alignment horizontal="center" vertical="center" wrapText="1"/>
    </xf>
    <xf numFmtId="49" fontId="83" fillId="0" borderId="34" xfId="0" applyNumberFormat="1" applyFont="1" applyFill="1" applyBorder="1" applyAlignment="1" applyProtection="1">
      <alignment horizontal="center" vertical="center"/>
      <protection/>
    </xf>
    <xf numFmtId="49" fontId="83" fillId="0" borderId="13" xfId="0" applyNumberFormat="1" applyFont="1" applyFill="1" applyBorder="1" applyAlignment="1" applyProtection="1">
      <alignment horizontal="center" vertical="center"/>
      <protection/>
    </xf>
    <xf numFmtId="0" fontId="80" fillId="0" borderId="20" xfId="0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49" fontId="80" fillId="0" borderId="10" xfId="0" applyNumberFormat="1" applyFont="1" applyFill="1" applyBorder="1" applyAlignment="1" applyProtection="1">
      <alignment horizontal="center" vertical="center"/>
      <protection/>
    </xf>
    <xf numFmtId="49" fontId="80" fillId="0" borderId="10" xfId="0" applyNumberFormat="1" applyFont="1" applyBorder="1" applyAlignment="1">
      <alignment horizontal="center" vertical="center" wrapText="1"/>
    </xf>
    <xf numFmtId="0" fontId="80" fillId="0" borderId="10" xfId="0" applyFont="1" applyFill="1" applyBorder="1" applyAlignment="1">
      <alignment horizontal="center" vertical="center" wrapText="1"/>
    </xf>
    <xf numFmtId="0" fontId="80" fillId="0" borderId="10" xfId="0" applyFont="1" applyBorder="1" applyAlignment="1">
      <alignment horizontal="center" vertical="center" wrapText="1"/>
    </xf>
    <xf numFmtId="0" fontId="80" fillId="0" borderId="27" xfId="0" applyFont="1" applyBorder="1" applyAlignment="1">
      <alignment horizontal="center" vertical="center" wrapText="1"/>
    </xf>
    <xf numFmtId="49" fontId="83" fillId="0" borderId="13" xfId="0" applyNumberFormat="1" applyFont="1" applyFill="1" applyBorder="1" applyAlignment="1">
      <alignment horizontal="center" vertical="center" wrapText="1"/>
    </xf>
    <xf numFmtId="180" fontId="80" fillId="0" borderId="12" xfId="0" applyNumberFormat="1" applyFont="1" applyFill="1" applyBorder="1" applyAlignment="1" applyProtection="1">
      <alignment vertical="center"/>
      <protection/>
    </xf>
    <xf numFmtId="180" fontId="83" fillId="0" borderId="39" xfId="0" applyNumberFormat="1" applyFont="1" applyFill="1" applyBorder="1" applyAlignment="1" applyProtection="1">
      <alignment vertical="center"/>
      <protection/>
    </xf>
    <xf numFmtId="49" fontId="80" fillId="32" borderId="10" xfId="0" applyNumberFormat="1" applyFont="1" applyFill="1" applyBorder="1" applyAlignment="1" applyProtection="1">
      <alignment horizontal="center" vertical="center"/>
      <protection/>
    </xf>
    <xf numFmtId="49" fontId="80" fillId="0" borderId="11" xfId="0" applyNumberFormat="1" applyFont="1" applyFill="1" applyBorder="1" applyAlignment="1" applyProtection="1">
      <alignment horizontal="center" vertical="center"/>
      <protection/>
    </xf>
    <xf numFmtId="0" fontId="80" fillId="0" borderId="27" xfId="0" applyNumberFormat="1" applyFont="1" applyFill="1" applyBorder="1" applyAlignment="1">
      <alignment horizontal="center" vertical="center"/>
    </xf>
    <xf numFmtId="180" fontId="83" fillId="0" borderId="13" xfId="0" applyNumberFormat="1" applyFont="1" applyFill="1" applyBorder="1" applyAlignment="1" applyProtection="1">
      <alignment horizontal="center" vertical="center"/>
      <protection/>
    </xf>
    <xf numFmtId="49" fontId="83" fillId="0" borderId="22" xfId="0" applyNumberFormat="1" applyFont="1" applyFill="1" applyBorder="1" applyAlignment="1" applyProtection="1">
      <alignment horizontal="center" vertical="center"/>
      <protection/>
    </xf>
    <xf numFmtId="0" fontId="83" fillId="0" borderId="22" xfId="0" applyNumberFormat="1" applyFont="1" applyFill="1" applyBorder="1" applyAlignment="1" applyProtection="1">
      <alignment horizontal="center" vertical="center"/>
      <protection/>
    </xf>
    <xf numFmtId="49" fontId="83" fillId="0" borderId="60" xfId="0" applyNumberFormat="1" applyFont="1" applyFill="1" applyBorder="1" applyAlignment="1" applyProtection="1">
      <alignment horizontal="center" vertical="center"/>
      <protection/>
    </xf>
    <xf numFmtId="49" fontId="83" fillId="0" borderId="10" xfId="0" applyNumberFormat="1" applyFont="1" applyFill="1" applyBorder="1" applyAlignment="1" applyProtection="1">
      <alignment horizontal="center"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vertical="center"/>
      <protection/>
    </xf>
    <xf numFmtId="188" fontId="6" fillId="0" borderId="0" xfId="0" applyNumberFormat="1" applyFont="1" applyFill="1" applyBorder="1" applyAlignment="1" applyProtection="1">
      <alignment vertical="center"/>
      <protection/>
    </xf>
    <xf numFmtId="180" fontId="33" fillId="0" borderId="0" xfId="0" applyNumberFormat="1" applyFont="1" applyFill="1" applyBorder="1" applyAlignment="1" applyProtection="1">
      <alignment vertical="center"/>
      <protection/>
    </xf>
    <xf numFmtId="188" fontId="13" fillId="0" borderId="0" xfId="0" applyNumberFormat="1" applyFont="1" applyFill="1" applyBorder="1" applyAlignment="1" applyProtection="1">
      <alignment vertical="center"/>
      <protection/>
    </xf>
    <xf numFmtId="188" fontId="5" fillId="0" borderId="0" xfId="0" applyNumberFormat="1" applyFont="1" applyFill="1" applyBorder="1" applyAlignment="1" applyProtection="1">
      <alignment vertical="center"/>
      <protection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1" fontId="81" fillId="33" borderId="31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46" xfId="0" applyNumberFormat="1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1" xfId="0" applyNumberFormat="1" applyFont="1" applyFill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 applyProtection="1">
      <alignment horizontal="center" vertical="center"/>
      <protection/>
    </xf>
    <xf numFmtId="0" fontId="79" fillId="33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1" fontId="5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49" fontId="5" fillId="33" borderId="36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 applyProtection="1">
      <alignment horizontal="center" vertical="center"/>
      <protection/>
    </xf>
    <xf numFmtId="49" fontId="12" fillId="33" borderId="10" xfId="0" applyNumberFormat="1" applyFont="1" applyFill="1" applyBorder="1" applyAlignment="1" applyProtection="1">
      <alignment vertical="center"/>
      <protection/>
    </xf>
    <xf numFmtId="180" fontId="12" fillId="33" borderId="10" xfId="0" applyNumberFormat="1" applyFont="1" applyFill="1" applyBorder="1" applyAlignment="1" applyProtection="1">
      <alignment horizontal="center" vertical="center"/>
      <protection/>
    </xf>
    <xf numFmtId="180" fontId="12" fillId="33" borderId="0" xfId="0" applyNumberFormat="1" applyFont="1" applyFill="1" applyBorder="1" applyAlignment="1" applyProtection="1">
      <alignment vertical="center"/>
      <protection/>
    </xf>
    <xf numFmtId="180" fontId="5" fillId="33" borderId="0" xfId="0" applyNumberFormat="1" applyFont="1" applyFill="1" applyBorder="1" applyAlignment="1" applyProtection="1">
      <alignment vertical="center"/>
      <protection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/>
      <protection/>
    </xf>
    <xf numFmtId="0" fontId="80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49" fontId="80" fillId="33" borderId="10" xfId="0" applyNumberFormat="1" applyFont="1" applyFill="1" applyBorder="1" applyAlignment="1">
      <alignment horizontal="center" vertical="center" wrapText="1"/>
    </xf>
    <xf numFmtId="0" fontId="5" fillId="33" borderId="23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10" xfId="0" applyNumberFormat="1" applyFont="1" applyFill="1" applyBorder="1" applyAlignment="1" applyProtection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/>
      <protection/>
    </xf>
    <xf numFmtId="180" fontId="5" fillId="33" borderId="23" xfId="0" applyNumberFormat="1" applyFont="1" applyFill="1" applyBorder="1" applyAlignment="1" applyProtection="1">
      <alignment horizontal="center" vertical="center"/>
      <protection/>
    </xf>
    <xf numFmtId="180" fontId="28" fillId="0" borderId="22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>
      <alignment horizontal="center" vertical="center" wrapText="1"/>
    </xf>
    <xf numFmtId="180" fontId="5" fillId="0" borderId="27" xfId="0" applyNumberFormat="1" applyFont="1" applyFill="1" applyBorder="1" applyAlignment="1" applyProtection="1">
      <alignment vertical="center"/>
      <protection/>
    </xf>
    <xf numFmtId="49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23" xfId="0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" fontId="5" fillId="33" borderId="31" xfId="0" applyNumberFormat="1" applyFont="1" applyFill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0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9" xfId="0" applyNumberFormat="1" applyFont="1" applyFill="1" applyBorder="1" applyAlignment="1" applyProtection="1">
      <alignment horizontal="center" vertical="center"/>
      <protection/>
    </xf>
    <xf numFmtId="49" fontId="5" fillId="0" borderId="21" xfId="0" applyNumberFormat="1" applyFont="1" applyFill="1" applyBorder="1" applyAlignment="1">
      <alignment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182" fontId="5" fillId="0" borderId="19" xfId="0" applyNumberFormat="1" applyFont="1" applyFill="1" applyBorder="1" applyAlignment="1" applyProtection="1">
      <alignment horizontal="center" vertical="center"/>
      <protection/>
    </xf>
    <xf numFmtId="1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23" xfId="0" applyNumberFormat="1" applyFont="1" applyFill="1" applyBorder="1" applyAlignment="1">
      <alignment vertical="center" wrapText="1"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49" fontId="5" fillId="32" borderId="23" xfId="0" applyNumberFormat="1" applyFont="1" applyFill="1" applyBorder="1" applyAlignment="1">
      <alignment vertical="center" wrapText="1"/>
    </xf>
    <xf numFmtId="1" fontId="5" fillId="32" borderId="11" xfId="0" applyNumberFormat="1" applyFont="1" applyFill="1" applyBorder="1" applyAlignment="1" applyProtection="1">
      <alignment horizontal="center" vertical="center"/>
      <protection/>
    </xf>
    <xf numFmtId="0" fontId="5" fillId="32" borderId="3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31" xfId="0" applyNumberFormat="1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49" fontId="5" fillId="0" borderId="23" xfId="0" applyNumberFormat="1" applyFont="1" applyBorder="1" applyAlignment="1">
      <alignment vertical="center" wrapText="1"/>
    </xf>
    <xf numFmtId="49" fontId="5" fillId="0" borderId="23" xfId="0" applyNumberFormat="1" applyFont="1" applyFill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33" borderId="31" xfId="0" applyNumberFormat="1" applyFont="1" applyFill="1" applyBorder="1" applyAlignment="1">
      <alignment horizontal="center" vertical="center"/>
    </xf>
    <xf numFmtId="1" fontId="5" fillId="0" borderId="23" xfId="0" applyNumberFormat="1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0" fontId="5" fillId="33" borderId="22" xfId="0" applyFont="1" applyFill="1" applyBorder="1" applyAlignment="1">
      <alignment horizontal="center" vertical="center" wrapText="1"/>
    </xf>
    <xf numFmtId="180" fontId="5" fillId="0" borderId="47" xfId="0" applyNumberFormat="1" applyFont="1" applyFill="1" applyBorder="1" applyAlignment="1" applyProtection="1">
      <alignment vertical="center"/>
      <protection/>
    </xf>
    <xf numFmtId="180" fontId="5" fillId="0" borderId="31" xfId="0" applyNumberFormat="1" applyFont="1" applyFill="1" applyBorder="1" applyAlignment="1" applyProtection="1">
      <alignment vertical="center"/>
      <protection/>
    </xf>
    <xf numFmtId="180" fontId="5" fillId="0" borderId="33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5" fillId="32" borderId="23" xfId="0" applyFont="1" applyFill="1" applyBorder="1" applyAlignment="1">
      <alignment horizontal="left" vertical="center" wrapText="1"/>
    </xf>
    <xf numFmtId="180" fontId="5" fillId="32" borderId="23" xfId="0" applyNumberFormat="1" applyFont="1" applyFill="1" applyBorder="1" applyAlignment="1" applyProtection="1">
      <alignment horizontal="left" vertical="center" wrapText="1"/>
      <protection/>
    </xf>
    <xf numFmtId="180" fontId="5" fillId="32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36" xfId="0" applyFont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0" fontId="5" fillId="0" borderId="55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182" fontId="5" fillId="0" borderId="61" xfId="0" applyNumberFormat="1" applyFont="1" applyFill="1" applyBorder="1" applyAlignment="1" applyProtection="1">
      <alignment horizontal="center" vertical="center"/>
      <protection/>
    </xf>
    <xf numFmtId="182" fontId="5" fillId="32" borderId="57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Fill="1" applyBorder="1" applyAlignment="1">
      <alignment horizontal="center" vertical="center" wrapText="1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 wrapText="1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181" fontId="5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57" xfId="0" applyFont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5" fillId="33" borderId="47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Border="1" applyAlignment="1">
      <alignment horizontal="center" vertical="center" wrapText="1"/>
    </xf>
    <xf numFmtId="0" fontId="5" fillId="33" borderId="57" xfId="0" applyFont="1" applyFill="1" applyBorder="1" applyAlignment="1">
      <alignment horizontal="center" vertical="center" wrapText="1"/>
    </xf>
    <xf numFmtId="180" fontId="5" fillId="0" borderId="63" xfId="0" applyNumberFormat="1" applyFont="1" applyFill="1" applyBorder="1" applyAlignment="1" applyProtection="1">
      <alignment vertical="center"/>
      <protection/>
    </xf>
    <xf numFmtId="0" fontId="5" fillId="0" borderId="64" xfId="0" applyNumberFormat="1" applyFont="1" applyFill="1" applyBorder="1" applyAlignment="1" applyProtection="1">
      <alignment horizontal="center" vertical="center"/>
      <protection/>
    </xf>
    <xf numFmtId="182" fontId="6" fillId="0" borderId="15" xfId="0" applyNumberFormat="1" applyFont="1" applyBorder="1" applyAlignment="1">
      <alignment horizontal="center" vertical="center" wrapText="1"/>
    </xf>
    <xf numFmtId="0" fontId="5" fillId="0" borderId="54" xfId="0" applyNumberFormat="1" applyFont="1" applyFill="1" applyBorder="1" applyAlignment="1" applyProtection="1">
      <alignment horizontal="center" vertical="center"/>
      <protection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Border="1" applyAlignment="1">
      <alignment horizontal="center" vertical="center" wrapText="1"/>
    </xf>
    <xf numFmtId="18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35" xfId="0" applyNumberFormat="1" applyFont="1" applyFill="1" applyBorder="1" applyAlignment="1" applyProtection="1">
      <alignment horizontal="left" vertical="center"/>
      <protection/>
    </xf>
    <xf numFmtId="0" fontId="5" fillId="0" borderId="26" xfId="0" applyFont="1" applyBorder="1" applyAlignment="1">
      <alignment horizontal="center" vertical="center"/>
    </xf>
    <xf numFmtId="1" fontId="5" fillId="0" borderId="47" xfId="0" applyNumberFormat="1" applyFont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Border="1" applyAlignment="1">
      <alignment horizontal="center" vertical="center" wrapText="1"/>
    </xf>
    <xf numFmtId="14" fontId="5" fillId="0" borderId="22" xfId="0" applyNumberFormat="1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 wrapText="1"/>
    </xf>
    <xf numFmtId="1" fontId="5" fillId="0" borderId="66" xfId="0" applyNumberFormat="1" applyFont="1" applyFill="1" applyBorder="1" applyAlignment="1">
      <alignment horizontal="left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center" vertical="center" wrapText="1"/>
    </xf>
    <xf numFmtId="186" fontId="10" fillId="0" borderId="69" xfId="0" applyNumberFormat="1" applyFont="1" applyFill="1" applyBorder="1" applyAlignment="1" applyProtection="1">
      <alignment horizontal="center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182" fontId="5" fillId="0" borderId="56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186" fontId="13" fillId="0" borderId="0" xfId="0" applyNumberFormat="1" applyFont="1" applyFill="1" applyBorder="1" applyAlignment="1" applyProtection="1">
      <alignment vertical="center"/>
      <protection/>
    </xf>
    <xf numFmtId="186" fontId="13" fillId="0" borderId="0" xfId="0" applyNumberFormat="1" applyFont="1" applyFill="1" applyBorder="1" applyAlignment="1" applyProtection="1">
      <alignment horizontal="center" vertical="center"/>
      <protection/>
    </xf>
    <xf numFmtId="186" fontId="12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vertical="center"/>
      <protection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1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 applyProtection="1">
      <alignment vertical="center"/>
      <protection/>
    </xf>
    <xf numFmtId="1" fontId="5" fillId="0" borderId="34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3" xfId="0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6" fillId="0" borderId="32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49" fontId="5" fillId="0" borderId="67" xfId="0" applyNumberFormat="1" applyFont="1" applyFill="1" applyBorder="1" applyAlignment="1">
      <alignment horizontal="center" vertical="center"/>
    </xf>
    <xf numFmtId="0" fontId="12" fillId="0" borderId="33" xfId="0" applyNumberFormat="1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horizontal="center" vertical="center" wrapText="1"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34" xfId="0" applyNumberFormat="1" applyFont="1" applyFill="1" applyBorder="1" applyAlignment="1">
      <alignment horizontal="center" vertical="center" wrapText="1"/>
    </xf>
    <xf numFmtId="182" fontId="6" fillId="0" borderId="14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vertical="center"/>
      <protection/>
    </xf>
    <xf numFmtId="187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>
      <alignment horizontal="center" vertical="center"/>
    </xf>
    <xf numFmtId="0" fontId="5" fillId="0" borderId="58" xfId="0" applyNumberFormat="1" applyFont="1" applyFill="1" applyBorder="1" applyAlignment="1" applyProtection="1">
      <alignment horizontal="center" vertical="center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49" fontId="5" fillId="33" borderId="60" xfId="0" applyNumberFormat="1" applyFont="1" applyFill="1" applyBorder="1" applyAlignment="1" applyProtection="1">
      <alignment horizontal="left" vertical="center"/>
      <protection/>
    </xf>
    <xf numFmtId="49" fontId="5" fillId="33" borderId="65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>
      <alignment horizontal="center" vertical="center"/>
    </xf>
    <xf numFmtId="1" fontId="5" fillId="0" borderId="36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left" vertical="center" wrapText="1"/>
    </xf>
    <xf numFmtId="0" fontId="5" fillId="0" borderId="53" xfId="0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181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9" fontId="5" fillId="0" borderId="37" xfId="0" applyNumberFormat="1" applyFont="1" applyFill="1" applyBorder="1" applyAlignment="1">
      <alignment horizontal="center" vertical="center"/>
    </xf>
    <xf numFmtId="180" fontId="5" fillId="0" borderId="37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181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181" fontId="5" fillId="0" borderId="28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54" xfId="0" applyNumberFormat="1" applyFont="1" applyFill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55" xfId="0" applyNumberFormat="1" applyFont="1" applyFill="1" applyBorder="1" applyAlignment="1" applyProtection="1">
      <alignment horizontal="center" vertical="center"/>
      <protection/>
    </xf>
    <xf numFmtId="0" fontId="5" fillId="0" borderId="31" xfId="0" applyNumberFormat="1" applyFont="1" applyFill="1" applyBorder="1" applyAlignment="1">
      <alignment horizontal="center" vertical="center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74" xfId="0" applyNumberFormat="1" applyFont="1" applyFill="1" applyBorder="1" applyAlignment="1">
      <alignment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 applyProtection="1">
      <alignment horizontal="center" vertical="center"/>
      <protection/>
    </xf>
    <xf numFmtId="180" fontId="5" fillId="32" borderId="23" xfId="0" applyNumberFormat="1" applyFont="1" applyFill="1" applyBorder="1" applyAlignment="1" applyProtection="1">
      <alignment horizontal="center" vertical="center"/>
      <protection/>
    </xf>
    <xf numFmtId="0" fontId="3" fillId="0" borderId="35" xfId="0" applyNumberFormat="1" applyFont="1" applyFill="1" applyBorder="1" applyAlignment="1" applyProtection="1">
      <alignment horizontal="center" vertical="center"/>
      <protection/>
    </xf>
    <xf numFmtId="181" fontId="3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180" fontId="5" fillId="0" borderId="21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vertical="center"/>
      <protection/>
    </xf>
    <xf numFmtId="180" fontId="5" fillId="0" borderId="28" xfId="0" applyNumberFormat="1" applyFont="1" applyFill="1" applyBorder="1" applyAlignment="1" applyProtection="1">
      <alignment vertical="center"/>
      <protection/>
    </xf>
    <xf numFmtId="180" fontId="13" fillId="0" borderId="23" xfId="0" applyNumberFormat="1" applyFont="1" applyFill="1" applyBorder="1" applyAlignment="1" applyProtection="1">
      <alignment vertical="center"/>
      <protection/>
    </xf>
    <xf numFmtId="180" fontId="5" fillId="0" borderId="14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33" borderId="23" xfId="0" applyNumberFormat="1" applyFont="1" applyFill="1" applyBorder="1" applyAlignment="1" applyProtection="1">
      <alignment horizontal="center" vertical="center"/>
      <protection/>
    </xf>
    <xf numFmtId="49" fontId="6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20" xfId="0" applyNumberFormat="1" applyFont="1" applyFill="1" applyBorder="1" applyAlignment="1" applyProtection="1">
      <alignment horizontal="center" vertical="center"/>
      <protection/>
    </xf>
    <xf numFmtId="1" fontId="12" fillId="0" borderId="22" xfId="0" applyNumberFormat="1" applyFont="1" applyBorder="1" applyAlignment="1">
      <alignment horizontal="center" vertical="center" wrapText="1"/>
    </xf>
    <xf numFmtId="49" fontId="5" fillId="0" borderId="28" xfId="0" applyNumberFormat="1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center" vertical="center"/>
      <protection/>
    </xf>
    <xf numFmtId="180" fontId="5" fillId="0" borderId="35" xfId="0" applyNumberFormat="1" applyFont="1" applyFill="1" applyBorder="1" applyAlignment="1" applyProtection="1">
      <alignment vertical="center"/>
      <protection/>
    </xf>
    <xf numFmtId="1" fontId="12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 applyProtection="1">
      <alignment vertical="center"/>
      <protection/>
    </xf>
    <xf numFmtId="49" fontId="5" fillId="0" borderId="21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 applyProtection="1">
      <alignment vertical="center"/>
      <protection/>
    </xf>
    <xf numFmtId="182" fontId="6" fillId="0" borderId="73" xfId="0" applyNumberFormat="1" applyFont="1" applyFill="1" applyBorder="1" applyAlignment="1">
      <alignment horizontal="center" vertical="center" wrapText="1"/>
    </xf>
    <xf numFmtId="182" fontId="6" fillId="0" borderId="75" xfId="0" applyNumberFormat="1" applyFont="1" applyFill="1" applyBorder="1" applyAlignment="1">
      <alignment horizontal="center" vertical="center" wrapText="1"/>
    </xf>
    <xf numFmtId="182" fontId="6" fillId="0" borderId="64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82" fontId="5" fillId="0" borderId="73" xfId="0" applyNumberFormat="1" applyFont="1" applyFill="1" applyBorder="1" applyAlignment="1">
      <alignment horizontal="center" vertical="center" wrapText="1"/>
    </xf>
    <xf numFmtId="182" fontId="5" fillId="0" borderId="13" xfId="0" applyNumberFormat="1" applyFont="1" applyFill="1" applyBorder="1" applyAlignment="1">
      <alignment horizontal="center" vertical="center" wrapText="1"/>
    </xf>
    <xf numFmtId="182" fontId="5" fillId="0" borderId="75" xfId="0" applyNumberFormat="1" applyFont="1" applyFill="1" applyBorder="1" applyAlignment="1">
      <alignment horizontal="center" vertical="center" wrapText="1"/>
    </xf>
    <xf numFmtId="182" fontId="5" fillId="0" borderId="14" xfId="0" applyNumberFormat="1" applyFont="1" applyFill="1" applyBorder="1" applyAlignment="1">
      <alignment horizontal="center" vertical="center" wrapText="1"/>
    </xf>
    <xf numFmtId="49" fontId="5" fillId="0" borderId="34" xfId="0" applyNumberFormat="1" applyFont="1" applyFill="1" applyBorder="1" applyAlignment="1" applyProtection="1">
      <alignment horizontal="center" vertical="center"/>
      <protection/>
    </xf>
    <xf numFmtId="1" fontId="5" fillId="0" borderId="34" xfId="0" applyNumberFormat="1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" fontId="5" fillId="0" borderId="75" xfId="0" applyNumberFormat="1" applyFont="1" applyFill="1" applyBorder="1" applyAlignment="1">
      <alignment horizontal="center" vertical="center" wrapText="1"/>
    </xf>
    <xf numFmtId="49" fontId="27" fillId="0" borderId="22" xfId="0" applyNumberFormat="1" applyFont="1" applyFill="1" applyBorder="1" applyAlignment="1" applyProtection="1">
      <alignment horizontal="center" vertical="center"/>
      <protection/>
    </xf>
    <xf numFmtId="0" fontId="27" fillId="0" borderId="22" xfId="0" applyNumberFormat="1" applyFont="1" applyFill="1" applyBorder="1" applyAlignment="1" applyProtection="1">
      <alignment horizontal="center" vertical="center"/>
      <protection/>
    </xf>
    <xf numFmtId="49" fontId="27" fillId="0" borderId="60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vertical="center"/>
      <protection/>
    </xf>
    <xf numFmtId="49" fontId="5" fillId="0" borderId="23" xfId="0" applyNumberFormat="1" applyFont="1" applyFill="1" applyBorder="1" applyAlignment="1" applyProtection="1">
      <alignment vertical="center"/>
      <protection/>
    </xf>
    <xf numFmtId="0" fontId="5" fillId="0" borderId="31" xfId="0" applyNumberFormat="1" applyFont="1" applyBorder="1" applyAlignment="1">
      <alignment horizontal="center" vertical="center"/>
    </xf>
    <xf numFmtId="49" fontId="5" fillId="0" borderId="23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0" fontId="5" fillId="0" borderId="35" xfId="0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center" vertical="center"/>
    </xf>
    <xf numFmtId="49" fontId="5" fillId="0" borderId="35" xfId="0" applyNumberFormat="1" applyFont="1" applyBorder="1" applyAlignment="1">
      <alignment vertical="center" wrapText="1"/>
    </xf>
    <xf numFmtId="49" fontId="5" fillId="0" borderId="32" xfId="0" applyNumberFormat="1" applyFont="1" applyBorder="1" applyAlignment="1">
      <alignment horizontal="center" vertical="center"/>
    </xf>
    <xf numFmtId="180" fontId="5" fillId="0" borderId="35" xfId="0" applyNumberFormat="1" applyFont="1" applyFill="1" applyBorder="1" applyAlignment="1" applyProtection="1">
      <alignment vertical="center"/>
      <protection/>
    </xf>
    <xf numFmtId="180" fontId="5" fillId="0" borderId="23" xfId="0" applyNumberFormat="1" applyFont="1" applyFill="1" applyBorder="1" applyAlignment="1" applyProtection="1">
      <alignment horizontal="left" vertical="center" wrapText="1"/>
      <protection/>
    </xf>
    <xf numFmtId="1" fontId="5" fillId="0" borderId="22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Border="1" applyAlignment="1">
      <alignment horizontal="center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>
      <alignment horizontal="center" vertical="center" wrapText="1"/>
    </xf>
    <xf numFmtId="49" fontId="5" fillId="0" borderId="35" xfId="0" applyNumberFormat="1" applyFont="1" applyFill="1" applyBorder="1" applyAlignment="1">
      <alignment horizontal="left" vertical="center" wrapText="1"/>
    </xf>
    <xf numFmtId="0" fontId="5" fillId="0" borderId="32" xfId="0" applyNumberFormat="1" applyFont="1" applyFill="1" applyBorder="1" applyAlignment="1">
      <alignment horizontal="center" vertical="center"/>
    </xf>
    <xf numFmtId="1" fontId="5" fillId="0" borderId="37" xfId="0" applyNumberFormat="1" applyFont="1" applyBorder="1" applyAlignment="1">
      <alignment horizontal="center" vertical="center" wrapText="1"/>
    </xf>
    <xf numFmtId="49" fontId="5" fillId="32" borderId="37" xfId="0" applyNumberFormat="1" applyFont="1" applyFill="1" applyBorder="1" applyAlignment="1">
      <alignment horizontal="center" vertical="center" wrapText="1"/>
    </xf>
    <xf numFmtId="0" fontId="5" fillId="0" borderId="48" xfId="0" applyNumberFormat="1" applyFont="1" applyBorder="1" applyAlignment="1">
      <alignment horizontal="center" vertical="center" wrapText="1"/>
    </xf>
    <xf numFmtId="49" fontId="5" fillId="0" borderId="35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left" vertical="center" wrapText="1"/>
    </xf>
    <xf numFmtId="49" fontId="5" fillId="0" borderId="32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 wrapText="1"/>
    </xf>
    <xf numFmtId="180" fontId="5" fillId="0" borderId="35" xfId="0" applyNumberFormat="1" applyFont="1" applyFill="1" applyBorder="1" applyAlignment="1" applyProtection="1">
      <alignment horizontal="left" vertical="center" wrapText="1"/>
      <protection/>
    </xf>
    <xf numFmtId="0" fontId="12" fillId="0" borderId="23" xfId="0" applyFont="1" applyFill="1" applyBorder="1" applyAlignment="1">
      <alignment horizontal="left" vertical="center" wrapText="1"/>
    </xf>
    <xf numFmtId="182" fontId="5" fillId="0" borderId="76" xfId="0" applyNumberFormat="1" applyFont="1" applyFill="1" applyBorder="1" applyAlignment="1">
      <alignment horizontal="center" vertical="center" wrapText="1"/>
    </xf>
    <xf numFmtId="182" fontId="5" fillId="0" borderId="77" xfId="0" applyNumberFormat="1" applyFont="1" applyFill="1" applyBorder="1" applyAlignment="1">
      <alignment horizontal="center" vertical="center" wrapText="1"/>
    </xf>
    <xf numFmtId="182" fontId="5" fillId="0" borderId="56" xfId="0" applyNumberFormat="1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182" fontId="6" fillId="0" borderId="73" xfId="0" applyNumberFormat="1" applyFont="1" applyFill="1" applyBorder="1" applyAlignment="1" applyProtection="1">
      <alignment horizontal="center" vertical="center" wrapText="1"/>
      <protection/>
    </xf>
    <xf numFmtId="182" fontId="6" fillId="0" borderId="38" xfId="0" applyNumberFormat="1" applyFont="1" applyFill="1" applyBorder="1" applyAlignment="1" applyProtection="1">
      <alignment horizontal="center" vertical="center" wrapText="1"/>
      <protection/>
    </xf>
    <xf numFmtId="182" fontId="6" fillId="0" borderId="14" xfId="0" applyNumberFormat="1" applyFont="1" applyFill="1" applyBorder="1" applyAlignment="1" applyProtection="1">
      <alignment horizontal="center" vertical="center" wrapText="1"/>
      <protection/>
    </xf>
    <xf numFmtId="182" fontId="5" fillId="0" borderId="56" xfId="0" applyNumberFormat="1" applyFont="1" applyFill="1" applyBorder="1" applyAlignment="1">
      <alignment horizontal="center" vertical="center" wrapText="1"/>
    </xf>
    <xf numFmtId="182" fontId="5" fillId="0" borderId="61" xfId="0" applyNumberFormat="1" applyFont="1" applyFill="1" applyBorder="1" applyAlignment="1">
      <alignment horizontal="center" vertical="center" wrapText="1"/>
    </xf>
    <xf numFmtId="0" fontId="6" fillId="0" borderId="34" xfId="54" applyFont="1" applyFill="1" applyBorder="1" applyAlignment="1">
      <alignment vertical="center" wrapText="1"/>
      <protection/>
    </xf>
    <xf numFmtId="0" fontId="6" fillId="0" borderId="13" xfId="54" applyFont="1" applyFill="1" applyBorder="1" applyAlignment="1">
      <alignment vertical="center" wrapText="1"/>
      <protection/>
    </xf>
    <xf numFmtId="0" fontId="6" fillId="0" borderId="38" xfId="54" applyFont="1" applyFill="1" applyBorder="1" applyAlignment="1">
      <alignment vertical="center" wrapText="1"/>
      <protection/>
    </xf>
    <xf numFmtId="182" fontId="6" fillId="0" borderId="15" xfId="0" applyNumberFormat="1" applyFont="1" applyFill="1" applyBorder="1" applyAlignment="1" applyProtection="1">
      <alignment horizontal="center" vertical="center" wrapText="1"/>
      <protection/>
    </xf>
    <xf numFmtId="182" fontId="5" fillId="0" borderId="61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Fill="1" applyBorder="1" applyAlignment="1" applyProtection="1">
      <alignment horizontal="center" vertical="center"/>
      <protection/>
    </xf>
    <xf numFmtId="0" fontId="5" fillId="0" borderId="26" xfId="0" applyFont="1" applyFill="1" applyBorder="1" applyAlignment="1" applyProtection="1">
      <alignment horizontal="center" vertical="center"/>
      <protection/>
    </xf>
    <xf numFmtId="180" fontId="5" fillId="0" borderId="33" xfId="0" applyNumberFormat="1" applyFont="1" applyFill="1" applyBorder="1" applyAlignment="1" applyProtection="1">
      <alignment horizontal="center" vertical="center"/>
      <protection/>
    </xf>
    <xf numFmtId="180" fontId="5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/>
    </xf>
    <xf numFmtId="0" fontId="5" fillId="0" borderId="10" xfId="54" applyFont="1" applyFill="1" applyBorder="1" applyAlignment="1">
      <alignment horizontal="center" vertical="center" wrapText="1"/>
      <protection/>
    </xf>
    <xf numFmtId="1" fontId="5" fillId="0" borderId="31" xfId="54" applyNumberFormat="1" applyFont="1" applyFill="1" applyBorder="1" applyAlignment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186" fontId="5" fillId="0" borderId="47" xfId="0" applyNumberFormat="1" applyFont="1" applyFill="1" applyBorder="1" applyAlignment="1">
      <alignment horizontal="center" vertical="center" wrapText="1"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0" fontId="5" fillId="0" borderId="11" xfId="54" applyFont="1" applyFill="1" applyBorder="1" applyAlignment="1">
      <alignment horizontal="center" vertical="center" wrapText="1"/>
      <protection/>
    </xf>
    <xf numFmtId="49" fontId="5" fillId="0" borderId="20" xfId="0" applyNumberFormat="1" applyFont="1" applyFill="1" applyBorder="1" applyAlignment="1">
      <alignment horizontal="center" vertical="center" wrapText="1"/>
    </xf>
    <xf numFmtId="1" fontId="5" fillId="0" borderId="20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0" xfId="54" applyFont="1" applyFill="1" applyBorder="1" applyAlignment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/>
      <protection/>
    </xf>
    <xf numFmtId="182" fontId="84" fillId="0" borderId="20" xfId="0" applyNumberFormat="1" applyFont="1" applyFill="1" applyBorder="1" applyAlignment="1" applyProtection="1">
      <alignment horizontal="center" vertical="center" wrapText="1"/>
      <protection/>
    </xf>
    <xf numFmtId="182" fontId="84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9" xfId="0" applyNumberFormat="1" applyFont="1" applyFill="1" applyBorder="1" applyAlignment="1" applyProtection="1">
      <alignment horizontal="center" vertical="center"/>
      <protection/>
    </xf>
    <xf numFmtId="1" fontId="5" fillId="0" borderId="49" xfId="54" applyNumberFormat="1" applyFont="1" applyFill="1" applyBorder="1" applyAlignment="1">
      <alignment horizontal="center" vertical="center"/>
      <protection/>
    </xf>
    <xf numFmtId="49" fontId="6" fillId="0" borderId="12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86" fontId="5" fillId="0" borderId="78" xfId="0" applyNumberFormat="1" applyFont="1" applyFill="1" applyBorder="1" applyAlignment="1">
      <alignment horizontal="center" vertical="center" wrapText="1"/>
    </xf>
    <xf numFmtId="49" fontId="5" fillId="0" borderId="12" xfId="54" applyNumberFormat="1" applyFont="1" applyFill="1" applyBorder="1" applyAlignment="1">
      <alignment horizontal="center" vertical="center" wrapText="1"/>
      <protection/>
    </xf>
    <xf numFmtId="0" fontId="5" fillId="0" borderId="19" xfId="54" applyFont="1" applyFill="1" applyBorder="1" applyAlignment="1">
      <alignment horizontal="center" vertical="center" wrapText="1"/>
      <protection/>
    </xf>
    <xf numFmtId="49" fontId="5" fillId="0" borderId="22" xfId="54" applyNumberFormat="1" applyFont="1" applyFill="1" applyBorder="1" applyAlignment="1">
      <alignment horizontal="center" vertical="center" wrapText="1"/>
      <protection/>
    </xf>
    <xf numFmtId="49" fontId="5" fillId="0" borderId="29" xfId="54" applyNumberFormat="1" applyFont="1" applyFill="1" applyBorder="1" applyAlignment="1">
      <alignment horizontal="center" vertical="center" wrapText="1"/>
      <protection/>
    </xf>
    <xf numFmtId="0" fontId="5" fillId="0" borderId="39" xfId="54" applyFont="1" applyFill="1" applyBorder="1" applyAlignment="1">
      <alignment horizontal="center" vertical="center" wrapText="1"/>
      <protection/>
    </xf>
    <xf numFmtId="186" fontId="5" fillId="0" borderId="62" xfId="0" applyNumberFormat="1" applyFont="1" applyFill="1" applyBorder="1" applyAlignment="1" applyProtection="1">
      <alignment horizontal="center" vertical="center" wrapText="1"/>
      <protection/>
    </xf>
    <xf numFmtId="186" fontId="6" fillId="0" borderId="47" xfId="0" applyNumberFormat="1" applyFont="1" applyFill="1" applyBorder="1" applyAlignment="1" applyProtection="1">
      <alignment horizontal="center" vertical="center" wrapText="1"/>
      <protection/>
    </xf>
    <xf numFmtId="186" fontId="6" fillId="0" borderId="78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9" xfId="0" applyFont="1" applyFill="1" applyBorder="1" applyAlignment="1">
      <alignment horizontal="center" vertical="center" wrapText="1"/>
    </xf>
    <xf numFmtId="0" fontId="5" fillId="0" borderId="80" xfId="0" applyFont="1" applyFill="1" applyBorder="1" applyAlignment="1">
      <alignment horizontal="center" vertical="center" wrapText="1"/>
    </xf>
    <xf numFmtId="182" fontId="5" fillId="0" borderId="57" xfId="0" applyNumberFormat="1" applyFont="1" applyFill="1" applyBorder="1" applyAlignment="1" applyProtection="1">
      <alignment horizontal="center" vertical="center"/>
      <protection/>
    </xf>
    <xf numFmtId="182" fontId="5" fillId="0" borderId="59" xfId="0" applyNumberFormat="1" applyFont="1" applyFill="1" applyBorder="1" applyAlignment="1" applyProtection="1">
      <alignment horizontal="center" vertical="center"/>
      <protection/>
    </xf>
    <xf numFmtId="0" fontId="5" fillId="0" borderId="24" xfId="0" applyFont="1" applyFill="1" applyBorder="1" applyAlignment="1">
      <alignment horizontal="center" vertical="center" wrapText="1"/>
    </xf>
    <xf numFmtId="49" fontId="5" fillId="0" borderId="21" xfId="54" applyNumberFormat="1" applyFont="1" applyFill="1" applyBorder="1" applyAlignment="1">
      <alignment horizontal="left" vertical="center" wrapText="1"/>
      <protection/>
    </xf>
    <xf numFmtId="49" fontId="5" fillId="0" borderId="23" xfId="54" applyNumberFormat="1" applyFont="1" applyFill="1" applyBorder="1" applyAlignment="1">
      <alignment horizontal="left" vertical="center" wrapText="1"/>
      <protection/>
    </xf>
    <xf numFmtId="49" fontId="5" fillId="0" borderId="30" xfId="54" applyNumberFormat="1" applyFont="1" applyFill="1" applyBorder="1" applyAlignment="1">
      <alignment horizontal="left" vertical="center" wrapText="1"/>
      <protection/>
    </xf>
    <xf numFmtId="182" fontId="5" fillId="0" borderId="10" xfId="0" applyNumberFormat="1" applyFont="1" applyFill="1" applyBorder="1" applyAlignment="1" applyProtection="1">
      <alignment horizontal="center" vertical="center" wrapText="1"/>
      <protection/>
    </xf>
    <xf numFmtId="182" fontId="5" fillId="0" borderId="23" xfId="0" applyNumberFormat="1" applyFont="1" applyFill="1" applyBorder="1" applyAlignment="1" applyProtection="1">
      <alignment horizontal="center" vertical="center" wrapText="1"/>
      <protection/>
    </xf>
    <xf numFmtId="182" fontId="5" fillId="0" borderId="12" xfId="0" applyNumberFormat="1" applyFont="1" applyFill="1" applyBorder="1" applyAlignment="1" applyProtection="1">
      <alignment horizontal="center" vertical="center" wrapText="1"/>
      <protection/>
    </xf>
    <xf numFmtId="182" fontId="5" fillId="0" borderId="30" xfId="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0" borderId="0" xfId="54" applyNumberFormat="1" applyFont="1" applyFill="1" applyBorder="1" applyAlignment="1">
      <alignment horizontal="left" vertical="center" wrapText="1"/>
      <protection/>
    </xf>
    <xf numFmtId="1" fontId="5" fillId="0" borderId="0" xfId="54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center" vertical="center" wrapText="1"/>
    </xf>
    <xf numFmtId="186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186" fontId="5" fillId="0" borderId="0" xfId="0" applyNumberFormat="1" applyFont="1" applyFill="1" applyBorder="1" applyAlignment="1">
      <alignment horizontal="center" vertical="center" wrapText="1"/>
    </xf>
    <xf numFmtId="49" fontId="5" fillId="0" borderId="0" xfId="54" applyNumberFormat="1" applyFont="1" applyFill="1" applyBorder="1" applyAlignment="1">
      <alignment horizontal="center" vertical="center" wrapText="1"/>
      <protection/>
    </xf>
    <xf numFmtId="49" fontId="5" fillId="0" borderId="0" xfId="54" applyNumberFormat="1" applyFont="1" applyFill="1" applyBorder="1" applyAlignment="1" applyProtection="1">
      <alignment horizontal="center" vertical="center"/>
      <protection/>
    </xf>
    <xf numFmtId="182" fontId="5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36" xfId="0" applyNumberFormat="1" applyFont="1" applyFill="1" applyBorder="1" applyAlignment="1" applyProtection="1">
      <alignment horizontal="center" vertical="center"/>
      <protection/>
    </xf>
    <xf numFmtId="49" fontId="5" fillId="0" borderId="35" xfId="0" applyNumberFormat="1" applyFont="1" applyFill="1" applyBorder="1" applyAlignment="1">
      <alignment vertical="center" wrapText="1"/>
    </xf>
    <xf numFmtId="182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5" xfId="0" applyNumberFormat="1" applyFont="1" applyFill="1" applyBorder="1" applyAlignment="1" applyProtection="1">
      <alignment horizontal="center" vertical="center"/>
      <protection/>
    </xf>
    <xf numFmtId="1" fontId="5" fillId="0" borderId="20" xfId="0" applyNumberFormat="1" applyFont="1" applyFill="1" applyBorder="1" applyAlignment="1">
      <alignment horizontal="center" vertical="center" wrapText="1"/>
    </xf>
    <xf numFmtId="1" fontId="5" fillId="0" borderId="47" xfId="55" applyNumberFormat="1" applyFont="1" applyBorder="1" applyAlignment="1">
      <alignment horizontal="center" wrapText="1"/>
      <protection/>
    </xf>
    <xf numFmtId="0" fontId="14" fillId="0" borderId="79" xfId="55" applyFont="1" applyBorder="1" applyAlignment="1">
      <alignment horizontal="center" wrapText="1"/>
      <protection/>
    </xf>
    <xf numFmtId="0" fontId="14" fillId="0" borderId="31" xfId="55" applyFont="1" applyBorder="1" applyAlignment="1">
      <alignment horizontal="center" wrapText="1"/>
      <protection/>
    </xf>
    <xf numFmtId="0" fontId="35" fillId="0" borderId="81" xfId="55" applyFont="1" applyBorder="1" applyAlignment="1">
      <alignment horizontal="center" vertical="center" wrapText="1"/>
      <protection/>
    </xf>
    <xf numFmtId="0" fontId="35" fillId="0" borderId="33" xfId="55" applyFont="1" applyBorder="1" applyAlignment="1">
      <alignment horizontal="center" vertical="center" wrapText="1"/>
      <protection/>
    </xf>
    <xf numFmtId="0" fontId="35" fillId="0" borderId="0" xfId="55" applyFont="1" applyBorder="1" applyAlignment="1">
      <alignment horizontal="center" vertical="center" wrapText="1"/>
      <protection/>
    </xf>
    <xf numFmtId="0" fontId="35" fillId="0" borderId="82" xfId="55" applyFont="1" applyBorder="1" applyAlignment="1">
      <alignment horizontal="center" vertical="center" wrapText="1"/>
      <protection/>
    </xf>
    <xf numFmtId="0" fontId="35" fillId="0" borderId="83" xfId="55" applyFont="1" applyBorder="1" applyAlignment="1">
      <alignment horizontal="center" vertical="center" wrapText="1"/>
      <protection/>
    </xf>
    <xf numFmtId="0" fontId="35" fillId="0" borderId="32" xfId="55" applyFont="1" applyBorder="1" applyAlignment="1">
      <alignment horizontal="center" vertical="center" wrapText="1"/>
      <protection/>
    </xf>
    <xf numFmtId="0" fontId="5" fillId="0" borderId="84" xfId="55" applyFont="1" applyBorder="1" applyAlignment="1">
      <alignment horizontal="center" wrapText="1"/>
      <protection/>
    </xf>
    <xf numFmtId="0" fontId="5" fillId="0" borderId="85" xfId="55" applyFont="1" applyBorder="1" applyAlignment="1">
      <alignment horizontal="center" wrapText="1"/>
      <protection/>
    </xf>
    <xf numFmtId="0" fontId="27" fillId="0" borderId="81" xfId="53" applyFont="1" applyBorder="1" applyAlignment="1">
      <alignment horizontal="center" vertical="center" wrapText="1"/>
      <protection/>
    </xf>
    <xf numFmtId="0" fontId="27" fillId="0" borderId="33" xfId="53" applyFont="1" applyBorder="1" applyAlignment="1">
      <alignment horizontal="center" vertical="center" wrapText="1"/>
      <protection/>
    </xf>
    <xf numFmtId="0" fontId="27" fillId="0" borderId="0" xfId="53" applyFont="1" applyBorder="1" applyAlignment="1">
      <alignment horizontal="center" vertical="center" wrapText="1"/>
      <protection/>
    </xf>
    <xf numFmtId="0" fontId="27" fillId="0" borderId="82" xfId="53" applyFont="1" applyBorder="1" applyAlignment="1">
      <alignment horizontal="center" vertical="center" wrapText="1"/>
      <protection/>
    </xf>
    <xf numFmtId="0" fontId="27" fillId="0" borderId="83" xfId="53" applyFont="1" applyBorder="1" applyAlignment="1">
      <alignment horizontal="center" vertical="center" wrapText="1"/>
      <protection/>
    </xf>
    <xf numFmtId="0" fontId="27" fillId="0" borderId="32" xfId="53" applyFont="1" applyBorder="1" applyAlignment="1">
      <alignment horizontal="center" vertical="center" wrapText="1"/>
      <protection/>
    </xf>
    <xf numFmtId="0" fontId="3" fillId="0" borderId="81" xfId="55" applyFont="1" applyBorder="1" applyAlignment="1">
      <alignment horizontal="center" vertical="center" wrapText="1"/>
      <protection/>
    </xf>
    <xf numFmtId="0" fontId="3" fillId="0" borderId="33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82" xfId="55" applyFont="1" applyBorder="1" applyAlignment="1">
      <alignment horizontal="center" vertical="center" wrapText="1"/>
      <protection/>
    </xf>
    <xf numFmtId="0" fontId="3" fillId="0" borderId="83" xfId="55" applyFont="1" applyBorder="1" applyAlignment="1">
      <alignment horizontal="center" vertical="center" wrapText="1"/>
      <protection/>
    </xf>
    <xf numFmtId="0" fontId="3" fillId="0" borderId="32" xfId="55" applyFont="1" applyBorder="1" applyAlignment="1">
      <alignment horizontal="center" vertical="center" wrapText="1"/>
      <protection/>
    </xf>
    <xf numFmtId="49" fontId="27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 applyProtection="1">
      <alignment horizontal="center" vertical="center" wrapText="1"/>
      <protection locked="0"/>
    </xf>
    <xf numFmtId="0" fontId="5" fillId="0" borderId="46" xfId="55" applyFont="1" applyBorder="1" applyAlignment="1">
      <alignment horizontal="center" wrapText="1"/>
      <protection/>
    </xf>
    <xf numFmtId="0" fontId="5" fillId="0" borderId="86" xfId="55" applyFont="1" applyBorder="1" applyAlignment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27" fillId="0" borderId="10" xfId="55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" fillId="0" borderId="46" xfId="55" applyFont="1" applyBorder="1" applyAlignment="1">
      <alignment horizontal="center" vertical="center" wrapText="1"/>
      <protection/>
    </xf>
    <xf numFmtId="0" fontId="5" fillId="0" borderId="86" xfId="55" applyFont="1" applyBorder="1" applyAlignment="1">
      <alignment horizontal="center" vertical="center" wrapText="1"/>
      <protection/>
    </xf>
    <xf numFmtId="0" fontId="27" fillId="0" borderId="63" xfId="55" applyFont="1" applyBorder="1" applyAlignment="1">
      <alignment horizontal="center" vertical="center" wrapText="1"/>
      <protection/>
    </xf>
    <xf numFmtId="0" fontId="27" fillId="0" borderId="81" xfId="55" applyFont="1" applyBorder="1" applyAlignment="1">
      <alignment horizontal="center" vertical="center" wrapText="1"/>
      <protection/>
    </xf>
    <xf numFmtId="0" fontId="27" fillId="0" borderId="87" xfId="55" applyFont="1" applyBorder="1" applyAlignment="1">
      <alignment horizontal="center" vertical="center" wrapText="1"/>
      <protection/>
    </xf>
    <xf numFmtId="0" fontId="27" fillId="0" borderId="0" xfId="55" applyFont="1" applyBorder="1" applyAlignment="1">
      <alignment horizontal="center" vertical="center" wrapText="1"/>
      <protection/>
    </xf>
    <xf numFmtId="0" fontId="27" fillId="0" borderId="58" xfId="55" applyFont="1" applyBorder="1" applyAlignment="1">
      <alignment horizontal="center" vertical="center" wrapText="1"/>
      <protection/>
    </xf>
    <xf numFmtId="0" fontId="27" fillId="0" borderId="83" xfId="55" applyFont="1" applyBorder="1" applyAlignment="1">
      <alignment horizontal="center" vertical="center" wrapText="1"/>
      <protection/>
    </xf>
    <xf numFmtId="0" fontId="5" fillId="0" borderId="47" xfId="55" applyFont="1" applyBorder="1" applyAlignment="1">
      <alignment horizontal="center" wrapText="1"/>
      <protection/>
    </xf>
    <xf numFmtId="0" fontId="5" fillId="0" borderId="79" xfId="55" applyFont="1" applyBorder="1" applyAlignment="1">
      <alignment horizontal="center" wrapText="1"/>
      <protection/>
    </xf>
    <xf numFmtId="0" fontId="5" fillId="0" borderId="47" xfId="55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horizontal="center" vertical="center" wrapText="1"/>
      <protection/>
    </xf>
    <xf numFmtId="0" fontId="27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4" fillId="0" borderId="79" xfId="55" applyFont="1" applyBorder="1" applyAlignment="1">
      <alignment horizontal="center" vertical="center" wrapText="1"/>
      <protection/>
    </xf>
    <xf numFmtId="0" fontId="14" fillId="0" borderId="31" xfId="55" applyFont="1" applyBorder="1" applyAlignment="1">
      <alignment horizontal="center" vertical="center" wrapText="1"/>
      <protection/>
    </xf>
    <xf numFmtId="1" fontId="5" fillId="0" borderId="47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vertical="center" wrapText="1"/>
      <protection/>
    </xf>
    <xf numFmtId="1" fontId="14" fillId="0" borderId="31" xfId="55" applyNumberFormat="1" applyFont="1" applyBorder="1" applyAlignment="1">
      <alignment horizontal="center" vertical="center" wrapText="1"/>
      <protection/>
    </xf>
    <xf numFmtId="1" fontId="14" fillId="0" borderId="79" xfId="55" applyNumberFormat="1" applyFont="1" applyBorder="1" applyAlignment="1">
      <alignment horizontal="center" wrapText="1"/>
      <protection/>
    </xf>
    <xf numFmtId="1" fontId="14" fillId="0" borderId="31" xfId="55" applyNumberFormat="1" applyFont="1" applyBorder="1" applyAlignment="1">
      <alignment horizontal="center" wrapText="1"/>
      <protection/>
    </xf>
    <xf numFmtId="0" fontId="5" fillId="0" borderId="45" xfId="55" applyFont="1" applyBorder="1" applyAlignment="1">
      <alignment horizontal="center" vertical="center" wrapText="1"/>
      <protection/>
    </xf>
    <xf numFmtId="0" fontId="14" fillId="0" borderId="46" xfId="55" applyFont="1" applyBorder="1" applyAlignment="1">
      <alignment horizontal="center" vertical="center" wrapText="1"/>
      <protection/>
    </xf>
    <xf numFmtId="0" fontId="6" fillId="0" borderId="47" xfId="53" applyFont="1" applyBorder="1" applyAlignment="1">
      <alignment horizontal="center" vertical="center" wrapText="1"/>
      <protection/>
    </xf>
    <xf numFmtId="0" fontId="5" fillId="0" borderId="79" xfId="55" applyFont="1" applyBorder="1" applyAlignment="1">
      <alignment wrapText="1"/>
      <protection/>
    </xf>
    <xf numFmtId="0" fontId="5" fillId="0" borderId="31" xfId="55" applyFont="1" applyBorder="1" applyAlignment="1">
      <alignment wrapText="1"/>
      <protection/>
    </xf>
    <xf numFmtId="0" fontId="32" fillId="0" borderId="63" xfId="53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horizontal="center" vertical="center" wrapText="1"/>
      <protection/>
    </xf>
    <xf numFmtId="0" fontId="30" fillId="0" borderId="87" xfId="55" applyFont="1" applyBorder="1" applyAlignment="1">
      <alignment horizontal="center" vertical="center" wrapText="1"/>
      <protection/>
    </xf>
    <xf numFmtId="0" fontId="30" fillId="0" borderId="0" xfId="55" applyFont="1" applyBorder="1" applyAlignment="1">
      <alignment horizontal="center" vertical="center" wrapText="1"/>
      <protection/>
    </xf>
    <xf numFmtId="0" fontId="30" fillId="0" borderId="58" xfId="55" applyFont="1" applyBorder="1" applyAlignment="1">
      <alignment horizontal="center" vertical="center" wrapText="1"/>
      <protection/>
    </xf>
    <xf numFmtId="0" fontId="30" fillId="0" borderId="83" xfId="55" applyFont="1" applyBorder="1" applyAlignment="1">
      <alignment horizontal="center" vertical="center" wrapText="1"/>
      <protection/>
    </xf>
    <xf numFmtId="0" fontId="5" fillId="0" borderId="88" xfId="55" applyFont="1" applyBorder="1" applyAlignment="1">
      <alignment horizontal="center" vertical="center" wrapText="1"/>
      <protection/>
    </xf>
    <xf numFmtId="0" fontId="14" fillId="0" borderId="84" xfId="55" applyFont="1" applyBorder="1" applyAlignment="1">
      <alignment horizontal="center" vertical="center" wrapText="1"/>
      <protection/>
    </xf>
    <xf numFmtId="0" fontId="5" fillId="0" borderId="45" xfId="55" applyFont="1" applyBorder="1" applyAlignment="1">
      <alignment horizontal="center" wrapText="1"/>
      <protection/>
    </xf>
    <xf numFmtId="0" fontId="14" fillId="0" borderId="46" xfId="55" applyFont="1" applyBorder="1" applyAlignment="1">
      <alignment horizontal="center" wrapText="1"/>
      <protection/>
    </xf>
    <xf numFmtId="0" fontId="27" fillId="0" borderId="63" xfId="53" applyFont="1" applyBorder="1" applyAlignment="1">
      <alignment horizontal="center" vertical="center" wrapText="1"/>
      <protection/>
    </xf>
    <xf numFmtId="0" fontId="30" fillId="0" borderId="33" xfId="55" applyFont="1" applyBorder="1" applyAlignment="1">
      <alignment horizontal="center" vertical="center" wrapText="1"/>
      <protection/>
    </xf>
    <xf numFmtId="0" fontId="30" fillId="0" borderId="0" xfId="55" applyFont="1" applyAlignment="1">
      <alignment horizontal="center" vertical="center" wrapText="1"/>
      <protection/>
    </xf>
    <xf numFmtId="0" fontId="30" fillId="0" borderId="82" xfId="55" applyFont="1" applyBorder="1" applyAlignment="1">
      <alignment horizontal="center" vertical="center" wrapText="1"/>
      <protection/>
    </xf>
    <xf numFmtId="0" fontId="30" fillId="0" borderId="32" xfId="55" applyFont="1" applyBorder="1" applyAlignment="1">
      <alignment horizontal="center" vertical="center" wrapText="1"/>
      <protection/>
    </xf>
    <xf numFmtId="49" fontId="16" fillId="0" borderId="0" xfId="53" applyNumberFormat="1" applyFont="1" applyBorder="1" applyAlignment="1">
      <alignment horizontal="left" vertical="center" wrapText="1"/>
      <protection/>
    </xf>
    <xf numFmtId="0" fontId="0" fillId="0" borderId="0" xfId="52" applyBorder="1" applyAlignment="1">
      <alignment vertical="center" wrapText="1"/>
      <protection/>
    </xf>
    <xf numFmtId="0" fontId="16" fillId="0" borderId="0" xfId="52" applyFont="1" applyBorder="1" applyAlignment="1">
      <alignment horizontal="center" vertical="center" wrapText="1"/>
      <protection/>
    </xf>
    <xf numFmtId="0" fontId="30" fillId="0" borderId="10" xfId="55" applyFont="1" applyBorder="1" applyAlignment="1">
      <alignment horizontal="center" vertical="center" wrapText="1"/>
      <protection/>
    </xf>
    <xf numFmtId="0" fontId="5" fillId="0" borderId="47" xfId="53" applyFont="1" applyBorder="1" applyAlignment="1">
      <alignment horizontal="center" vertical="center" wrapText="1"/>
      <protection/>
    </xf>
    <xf numFmtId="0" fontId="14" fillId="0" borderId="79" xfId="55" applyFont="1" applyBorder="1" applyAlignment="1">
      <alignment vertical="center" wrapText="1"/>
      <protection/>
    </xf>
    <xf numFmtId="0" fontId="14" fillId="0" borderId="31" xfId="55" applyFont="1" applyBorder="1" applyAlignment="1">
      <alignment vertical="center" wrapText="1"/>
      <protection/>
    </xf>
    <xf numFmtId="0" fontId="17" fillId="0" borderId="0" xfId="52" applyFont="1" applyBorder="1" applyAlignment="1">
      <alignment horizontal="center"/>
      <protection/>
    </xf>
    <xf numFmtId="0" fontId="19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31" fillId="0" borderId="10" xfId="0" applyFont="1" applyBorder="1" applyAlignment="1">
      <alignment horizontal="center" vertical="center" textRotation="90"/>
    </xf>
    <xf numFmtId="0" fontId="9" fillId="0" borderId="0" xfId="52" applyFont="1" applyBorder="1" applyAlignment="1">
      <alignment horizontal="center" wrapText="1"/>
      <protection/>
    </xf>
    <xf numFmtId="0" fontId="15" fillId="0" borderId="0" xfId="52" applyFont="1" applyAlignment="1">
      <alignment wrapText="1"/>
      <protection/>
    </xf>
    <xf numFmtId="0" fontId="20" fillId="0" borderId="0" xfId="0" applyFont="1" applyAlignment="1">
      <alignment horizontal="left" wrapText="1"/>
    </xf>
    <xf numFmtId="0" fontId="31" fillId="0" borderId="10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1" fillId="0" borderId="79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0" fontId="21" fillId="0" borderId="0" xfId="0" applyFont="1" applyAlignment="1">
      <alignment wrapText="1"/>
    </xf>
    <xf numFmtId="0" fontId="19" fillId="0" borderId="0" xfId="0" applyFont="1" applyBorder="1" applyAlignment="1">
      <alignment horizontal="left" wrapText="1"/>
    </xf>
    <xf numFmtId="0" fontId="18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7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7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6" fillId="0" borderId="0" xfId="53" applyFont="1" applyBorder="1" applyAlignment="1">
      <alignment horizontal="center" vertical="center" wrapText="1"/>
      <protection/>
    </xf>
    <xf numFmtId="0" fontId="15" fillId="0" borderId="0" xfId="52" applyFont="1" applyBorder="1" applyAlignment="1">
      <alignment wrapText="1"/>
      <protection/>
    </xf>
    <xf numFmtId="0" fontId="15" fillId="0" borderId="0" xfId="52" applyFont="1" applyBorder="1" applyAlignment="1">
      <alignment horizontal="right" vertical="center" wrapText="1"/>
      <protection/>
    </xf>
    <xf numFmtId="0" fontId="0" fillId="0" borderId="0" xfId="52" applyBorder="1" applyAlignment="1">
      <alignment horizontal="center" vertical="center" wrapText="1"/>
      <protection/>
    </xf>
    <xf numFmtId="0" fontId="5" fillId="0" borderId="0" xfId="52" applyFont="1" applyBorder="1" applyAlignment="1">
      <alignment horizontal="center" vertical="center" wrapText="1"/>
      <protection/>
    </xf>
    <xf numFmtId="0" fontId="14" fillId="0" borderId="0" xfId="52" applyFont="1" applyBorder="1" applyAlignment="1">
      <alignment horizontal="center" vertical="center" wrapText="1"/>
      <protection/>
    </xf>
    <xf numFmtId="0" fontId="30" fillId="0" borderId="81" xfId="55" applyFont="1" applyBorder="1" applyAlignment="1">
      <alignment wrapText="1"/>
      <protection/>
    </xf>
    <xf numFmtId="0" fontId="30" fillId="0" borderId="33" xfId="55" applyFont="1" applyBorder="1" applyAlignment="1">
      <alignment wrapText="1"/>
      <protection/>
    </xf>
    <xf numFmtId="0" fontId="30" fillId="0" borderId="87" xfId="55" applyFont="1" applyBorder="1" applyAlignment="1">
      <alignment wrapText="1"/>
      <protection/>
    </xf>
    <xf numFmtId="0" fontId="30" fillId="0" borderId="0" xfId="55" applyFont="1" applyAlignment="1">
      <alignment wrapText="1"/>
      <protection/>
    </xf>
    <xf numFmtId="0" fontId="30" fillId="0" borderId="82" xfId="55" applyFont="1" applyBorder="1" applyAlignment="1">
      <alignment wrapText="1"/>
      <protection/>
    </xf>
    <xf numFmtId="0" fontId="30" fillId="0" borderId="58" xfId="55" applyFont="1" applyBorder="1" applyAlignment="1">
      <alignment wrapText="1"/>
      <protection/>
    </xf>
    <xf numFmtId="0" fontId="30" fillId="0" borderId="83" xfId="55" applyFont="1" applyBorder="1" applyAlignment="1">
      <alignment wrapText="1"/>
      <protection/>
    </xf>
    <xf numFmtId="0" fontId="30" fillId="0" borderId="32" xfId="55" applyFont="1" applyBorder="1" applyAlignment="1">
      <alignment wrapText="1"/>
      <protection/>
    </xf>
    <xf numFmtId="1" fontId="5" fillId="0" borderId="6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0" fontId="3" fillId="0" borderId="83" xfId="0" applyFont="1" applyBorder="1" applyAlignment="1" applyProtection="1">
      <alignment horizontal="right" vertical="center"/>
      <protection/>
    </xf>
    <xf numFmtId="0" fontId="30" fillId="0" borderId="83" xfId="0" applyFont="1" applyBorder="1" applyAlignment="1">
      <alignment horizontal="righ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0" fontId="5" fillId="33" borderId="60" xfId="54" applyNumberFormat="1" applyFont="1" applyFill="1" applyBorder="1" applyAlignment="1" applyProtection="1">
      <alignment horizontal="left" vertical="center" wrapText="1"/>
      <protection/>
    </xf>
    <xf numFmtId="0" fontId="5" fillId="33" borderId="79" xfId="54" applyNumberFormat="1" applyFont="1" applyFill="1" applyBorder="1" applyAlignment="1" applyProtection="1">
      <alignment horizontal="left" vertical="center" wrapText="1"/>
      <protection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Fill="1" applyBorder="1" applyAlignment="1">
      <alignment horizontal="center" vertical="center" wrapText="1"/>
    </xf>
    <xf numFmtId="49" fontId="5" fillId="0" borderId="31" xfId="0" applyNumberFormat="1" applyFont="1" applyFill="1" applyBorder="1" applyAlignment="1">
      <alignment horizontal="center" vertical="center" wrapText="1"/>
    </xf>
    <xf numFmtId="1" fontId="5" fillId="0" borderId="58" xfId="0" applyNumberFormat="1" applyFont="1" applyFill="1" applyBorder="1" applyAlignment="1">
      <alignment horizontal="center" vertical="center" wrapText="1"/>
    </xf>
    <xf numFmtId="1" fontId="5" fillId="0" borderId="32" xfId="0" applyNumberFormat="1" applyFont="1" applyFill="1" applyBorder="1" applyAlignment="1">
      <alignment horizontal="center" vertical="center" wrapText="1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>
      <alignment horizontal="center" vertical="center"/>
    </xf>
    <xf numFmtId="49" fontId="5" fillId="0" borderId="31" xfId="0" applyNumberFormat="1" applyFont="1" applyFill="1" applyBorder="1" applyAlignment="1">
      <alignment horizontal="center" vertical="center"/>
    </xf>
    <xf numFmtId="180" fontId="3" fillId="0" borderId="62" xfId="0" applyNumberFormat="1" applyFont="1" applyFill="1" applyBorder="1" applyAlignment="1" applyProtection="1">
      <alignment horizontal="center" vertical="center"/>
      <protection/>
    </xf>
    <xf numFmtId="180" fontId="3" fillId="0" borderId="89" xfId="0" applyNumberFormat="1" applyFont="1" applyFill="1" applyBorder="1" applyAlignment="1" applyProtection="1">
      <alignment horizontal="center" vertical="center"/>
      <protection/>
    </xf>
    <xf numFmtId="49" fontId="10" fillId="0" borderId="73" xfId="0" applyNumberFormat="1" applyFont="1" applyFill="1" applyBorder="1" applyAlignment="1" applyProtection="1">
      <alignment horizontal="center" vertical="center"/>
      <protection/>
    </xf>
    <xf numFmtId="49" fontId="10" fillId="0" borderId="90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8" xfId="0" applyNumberFormat="1" applyFont="1" applyBorder="1" applyAlignment="1">
      <alignment horizontal="center" vertical="center" wrapText="1"/>
    </xf>
    <xf numFmtId="49" fontId="5" fillId="0" borderId="32" xfId="0" applyNumberFormat="1" applyFont="1" applyBorder="1" applyAlignment="1">
      <alignment horizontal="center" vertical="center" wrapText="1"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60" xfId="0" applyNumberFormat="1" applyFont="1" applyFill="1" applyBorder="1" applyAlignment="1">
      <alignment horizontal="left" vertical="center" wrapText="1"/>
    </xf>
    <xf numFmtId="49" fontId="5" fillId="0" borderId="65" xfId="0" applyNumberFormat="1" applyFont="1" applyFill="1" applyBorder="1" applyAlignment="1">
      <alignment horizontal="left" vertical="center" wrapText="1"/>
    </xf>
    <xf numFmtId="49" fontId="5" fillId="0" borderId="63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49" fontId="5" fillId="0" borderId="47" xfId="0" applyNumberFormat="1" applyFont="1" applyFill="1" applyBorder="1" applyAlignment="1" applyProtection="1">
      <alignment horizontal="center" vertical="center"/>
      <protection/>
    </xf>
    <xf numFmtId="49" fontId="5" fillId="0" borderId="31" xfId="0" applyNumberFormat="1" applyFont="1" applyFill="1" applyBorder="1" applyAlignment="1" applyProtection="1">
      <alignment horizontal="center" vertical="center"/>
      <protection/>
    </xf>
    <xf numFmtId="1" fontId="5" fillId="0" borderId="47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58" xfId="0" applyNumberFormat="1" applyFont="1" applyBorder="1" applyAlignment="1">
      <alignment horizontal="center" vertical="center" wrapText="1"/>
    </xf>
    <xf numFmtId="1" fontId="5" fillId="0" borderId="32" xfId="0" applyNumberFormat="1" applyFont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33" borderId="47" xfId="0" applyNumberFormat="1" applyFont="1" applyFill="1" applyBorder="1" applyAlignment="1" applyProtection="1">
      <alignment horizontal="center" vertical="center"/>
      <protection/>
    </xf>
    <xf numFmtId="49" fontId="5" fillId="33" borderId="31" xfId="0" applyNumberFormat="1" applyFont="1" applyFill="1" applyBorder="1" applyAlignment="1" applyProtection="1">
      <alignment horizontal="center" vertical="center"/>
      <protection/>
    </xf>
    <xf numFmtId="182" fontId="8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5" fillId="0" borderId="47" xfId="0" applyFont="1" applyBorder="1" applyAlignment="1" applyProtection="1">
      <alignment horizontal="righ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6" fillId="0" borderId="70" xfId="0" applyNumberFormat="1" applyFont="1" applyFill="1" applyBorder="1" applyAlignment="1" applyProtection="1">
      <alignment horizontal="center" vertical="center"/>
      <protection/>
    </xf>
    <xf numFmtId="0" fontId="6" fillId="0" borderId="72" xfId="0" applyNumberFormat="1" applyFont="1" applyFill="1" applyBorder="1" applyAlignment="1" applyProtection="1">
      <alignment horizontal="center" vertical="center"/>
      <protection/>
    </xf>
    <xf numFmtId="49" fontId="5" fillId="0" borderId="62" xfId="0" applyNumberFormat="1" applyFont="1" applyFill="1" applyBorder="1" applyAlignment="1" applyProtection="1">
      <alignment horizontal="center" vertical="center"/>
      <protection/>
    </xf>
    <xf numFmtId="49" fontId="5" fillId="0" borderId="24" xfId="0" applyNumberFormat="1" applyFont="1" applyFill="1" applyBorder="1" applyAlignment="1" applyProtection="1">
      <alignment horizontal="center" vertical="center"/>
      <protection/>
    </xf>
    <xf numFmtId="182" fontId="85" fillId="0" borderId="0" xfId="0" applyNumberFormat="1" applyFont="1" applyBorder="1" applyAlignment="1">
      <alignment vertical="center" wrapText="1"/>
    </xf>
    <xf numFmtId="0" fontId="86" fillId="0" borderId="34" xfId="0" applyFont="1" applyFill="1" applyBorder="1" applyAlignment="1">
      <alignment horizontal="center" vertical="center" wrapText="1"/>
    </xf>
    <xf numFmtId="0" fontId="87" fillId="0" borderId="14" xfId="0" applyFont="1" applyFill="1" applyBorder="1" applyAlignment="1">
      <alignment/>
    </xf>
    <xf numFmtId="186" fontId="5" fillId="0" borderId="91" xfId="0" applyNumberFormat="1" applyFont="1" applyFill="1" applyBorder="1" applyAlignment="1" applyProtection="1">
      <alignment horizontal="center" vertical="center"/>
      <protection/>
    </xf>
    <xf numFmtId="186" fontId="5" fillId="0" borderId="92" xfId="0" applyNumberFormat="1" applyFont="1" applyFill="1" applyBorder="1" applyAlignment="1" applyProtection="1">
      <alignment horizontal="center" vertical="center"/>
      <protection/>
    </xf>
    <xf numFmtId="0" fontId="5" fillId="0" borderId="60" xfId="0" applyFont="1" applyBorder="1" applyAlignment="1">
      <alignment horizontal="right" vertical="center"/>
    </xf>
    <xf numFmtId="0" fontId="5" fillId="0" borderId="79" xfId="0" applyFont="1" applyBorder="1" applyAlignment="1">
      <alignment horizontal="right" vertical="center"/>
    </xf>
    <xf numFmtId="186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27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75" xfId="0" applyNumberFormat="1" applyFont="1" applyFill="1" applyBorder="1" applyAlignment="1" applyProtection="1">
      <alignment horizontal="center" vertical="center"/>
      <protection/>
    </xf>
    <xf numFmtId="186" fontId="5" fillId="0" borderId="92" xfId="0" applyNumberFormat="1" applyFont="1" applyFill="1" applyBorder="1" applyAlignment="1" applyProtection="1">
      <alignment horizontal="center" vertical="center" textRotation="90" wrapText="1"/>
      <protection/>
    </xf>
    <xf numFmtId="1" fontId="5" fillId="0" borderId="62" xfId="0" applyNumberFormat="1" applyFont="1" applyFill="1" applyBorder="1" applyAlignment="1" applyProtection="1">
      <alignment horizontal="center" vertical="center"/>
      <protection/>
    </xf>
    <xf numFmtId="1" fontId="5" fillId="0" borderId="89" xfId="0" applyNumberFormat="1" applyFont="1" applyFill="1" applyBorder="1" applyAlignment="1" applyProtection="1">
      <alignment horizontal="center" vertical="center"/>
      <protection/>
    </xf>
    <xf numFmtId="0" fontId="86" fillId="0" borderId="41" xfId="0" applyFont="1" applyFill="1" applyBorder="1" applyAlignment="1">
      <alignment horizontal="center" vertical="center" wrapText="1"/>
    </xf>
    <xf numFmtId="0" fontId="86" fillId="0" borderId="14" xfId="0" applyFont="1" applyFill="1" applyBorder="1" applyAlignment="1">
      <alignment horizontal="center" vertical="center" wrapText="1"/>
    </xf>
    <xf numFmtId="0" fontId="86" fillId="0" borderId="13" xfId="0" applyFont="1" applyFill="1" applyBorder="1" applyAlignment="1">
      <alignment horizontal="center" vertical="center" wrapText="1"/>
    </xf>
    <xf numFmtId="0" fontId="86" fillId="0" borderId="38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/>
    </xf>
    <xf numFmtId="182" fontId="85" fillId="0" borderId="0" xfId="0" applyNumberFormat="1" applyFont="1" applyBorder="1" applyAlignment="1">
      <alignment horizontal="center" vertical="center" wrapText="1"/>
    </xf>
    <xf numFmtId="180" fontId="9" fillId="0" borderId="83" xfId="0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94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1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5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9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97" xfId="0" applyNumberFormat="1" applyFont="1" applyFill="1" applyBorder="1" applyAlignment="1" applyProtection="1">
      <alignment horizontal="center" vertical="top" wrapText="1"/>
      <protection/>
    </xf>
    <xf numFmtId="186" fontId="5" fillId="0" borderId="98" xfId="0" applyNumberFormat="1" applyFont="1" applyFill="1" applyBorder="1" applyAlignment="1" applyProtection="1">
      <alignment horizontal="center" vertical="top" wrapText="1"/>
      <protection/>
    </xf>
    <xf numFmtId="186" fontId="5" fillId="0" borderId="99" xfId="0" applyNumberFormat="1" applyFont="1" applyFill="1" applyBorder="1" applyAlignment="1" applyProtection="1">
      <alignment horizontal="center" vertical="top" wrapText="1"/>
      <protection/>
    </xf>
    <xf numFmtId="186" fontId="5" fillId="0" borderId="100" xfId="0" applyNumberFormat="1" applyFont="1" applyFill="1" applyBorder="1" applyAlignment="1" applyProtection="1">
      <alignment horizontal="center" vertical="top" wrapText="1"/>
      <protection/>
    </xf>
    <xf numFmtId="186" fontId="5" fillId="0" borderId="83" xfId="0" applyNumberFormat="1" applyFont="1" applyFill="1" applyBorder="1" applyAlignment="1" applyProtection="1">
      <alignment horizontal="center" vertical="top" wrapText="1"/>
      <protection/>
    </xf>
    <xf numFmtId="186" fontId="5" fillId="0" borderId="101" xfId="0" applyNumberFormat="1" applyFont="1" applyFill="1" applyBorder="1" applyAlignment="1" applyProtection="1">
      <alignment horizontal="center" vertical="top" wrapText="1"/>
      <protection/>
    </xf>
    <xf numFmtId="0" fontId="5" fillId="0" borderId="102" xfId="0" applyNumberFormat="1" applyFont="1" applyFill="1" applyBorder="1" applyAlignment="1" applyProtection="1">
      <alignment horizontal="center" vertical="center" textRotation="90"/>
      <protection/>
    </xf>
    <xf numFmtId="0" fontId="5" fillId="0" borderId="103" xfId="0" applyNumberFormat="1" applyFont="1" applyFill="1" applyBorder="1" applyAlignment="1" applyProtection="1">
      <alignment horizontal="center" vertical="center" textRotation="90"/>
      <protection/>
    </xf>
    <xf numFmtId="186" fontId="5" fillId="0" borderId="104" xfId="0" applyNumberFormat="1" applyFont="1" applyFill="1" applyBorder="1" applyAlignment="1" applyProtection="1">
      <alignment horizontal="center" vertical="center" wrapText="1"/>
      <protection/>
    </xf>
    <xf numFmtId="186" fontId="5" fillId="0" borderId="105" xfId="0" applyNumberFormat="1" applyFont="1" applyFill="1" applyBorder="1" applyAlignment="1" applyProtection="1">
      <alignment horizontal="center" vertical="center" wrapText="1"/>
      <protection/>
    </xf>
    <xf numFmtId="186" fontId="5" fillId="0" borderId="106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73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/>
    </xf>
    <xf numFmtId="1" fontId="5" fillId="0" borderId="31" xfId="0" applyNumberFormat="1" applyFont="1" applyFill="1" applyBorder="1" applyAlignment="1">
      <alignment horizontal="center" vertical="center" wrapText="1"/>
    </xf>
    <xf numFmtId="49" fontId="5" fillId="0" borderId="58" xfId="0" applyNumberFormat="1" applyFont="1" applyFill="1" applyBorder="1" applyAlignment="1">
      <alignment horizontal="center" vertical="center" wrapText="1"/>
    </xf>
    <xf numFmtId="49" fontId="5" fillId="0" borderId="32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09" xfId="0" applyNumberFormat="1" applyFont="1" applyFill="1" applyBorder="1" applyAlignment="1" applyProtection="1">
      <alignment horizontal="center" vertical="center" wrapText="1"/>
      <protection/>
    </xf>
    <xf numFmtId="186" fontId="5" fillId="0" borderId="110" xfId="0" applyNumberFormat="1" applyFont="1" applyFill="1" applyBorder="1" applyAlignment="1" applyProtection="1">
      <alignment horizontal="center" vertical="center" wrapText="1"/>
      <protection/>
    </xf>
    <xf numFmtId="180" fontId="3" fillId="0" borderId="111" xfId="0" applyNumberFormat="1" applyFont="1" applyFill="1" applyBorder="1" applyAlignment="1" applyProtection="1">
      <alignment horizontal="center" vertical="center" wrapText="1"/>
      <protection/>
    </xf>
    <xf numFmtId="180" fontId="3" fillId="0" borderId="112" xfId="0" applyNumberFormat="1" applyFont="1" applyFill="1" applyBorder="1" applyAlignment="1" applyProtection="1">
      <alignment horizontal="center" vertical="center" wrapText="1"/>
      <protection/>
    </xf>
    <xf numFmtId="180" fontId="3" fillId="0" borderId="24" xfId="0" applyNumberFormat="1" applyFont="1" applyFill="1" applyBorder="1" applyAlignment="1" applyProtection="1">
      <alignment horizontal="center" vertical="center" wrapText="1"/>
      <protection/>
    </xf>
    <xf numFmtId="180" fontId="3" fillId="0" borderId="62" xfId="0" applyNumberFormat="1" applyFont="1" applyFill="1" applyBorder="1" applyAlignment="1" applyProtection="1">
      <alignment horizontal="center" vertical="center" wrapText="1"/>
      <protection/>
    </xf>
    <xf numFmtId="18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/>
      <protection/>
    </xf>
    <xf numFmtId="0" fontId="5" fillId="0" borderId="28" xfId="0" applyNumberFormat="1" applyFont="1" applyFill="1" applyBorder="1" applyAlignment="1" applyProtection="1">
      <alignment horizontal="center" vertical="center"/>
      <protection/>
    </xf>
    <xf numFmtId="186" fontId="5" fillId="0" borderId="113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114" xfId="0" applyNumberFormat="1" applyFont="1" applyFill="1" applyBorder="1" applyAlignment="1" applyProtection="1">
      <alignment horizontal="center" vertical="center" textRotation="90" wrapText="1"/>
      <protection/>
    </xf>
    <xf numFmtId="186" fontId="5" fillId="0" borderId="6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60" xfId="0" applyNumberFormat="1" applyFont="1" applyFill="1" applyBorder="1" applyAlignment="1" applyProtection="1">
      <alignment horizontal="center" vertical="center" wrapText="1"/>
      <protection/>
    </xf>
    <xf numFmtId="180" fontId="3" fillId="0" borderId="79" xfId="0" applyNumberFormat="1" applyFont="1" applyFill="1" applyBorder="1" applyAlignment="1" applyProtection="1">
      <alignment horizontal="center" vertical="center" wrapText="1"/>
      <protection/>
    </xf>
    <xf numFmtId="180" fontId="3" fillId="0" borderId="65" xfId="0" applyNumberFormat="1" applyFont="1" applyFill="1" applyBorder="1" applyAlignment="1" applyProtection="1">
      <alignment horizontal="center" vertical="center" wrapText="1"/>
      <protection/>
    </xf>
    <xf numFmtId="1" fontId="3" fillId="0" borderId="78" xfId="0" applyNumberFormat="1" applyFont="1" applyFill="1" applyBorder="1" applyAlignment="1" applyProtection="1">
      <alignment horizontal="center" vertical="center"/>
      <protection/>
    </xf>
    <xf numFmtId="1" fontId="3" fillId="0" borderId="49" xfId="0" applyNumberFormat="1" applyFont="1" applyFill="1" applyBorder="1" applyAlignment="1" applyProtection="1">
      <alignment horizontal="center" vertical="center"/>
      <protection/>
    </xf>
    <xf numFmtId="180" fontId="3" fillId="0" borderId="78" xfId="0" applyNumberFormat="1" applyFont="1" applyFill="1" applyBorder="1" applyAlignment="1" applyProtection="1">
      <alignment horizontal="center" vertical="center"/>
      <protection/>
    </xf>
    <xf numFmtId="180" fontId="3" fillId="0" borderId="49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38" xfId="0" applyNumberFormat="1" applyFont="1" applyFill="1" applyBorder="1" applyAlignment="1" applyProtection="1">
      <alignment horizontal="center" vertical="center"/>
      <protection/>
    </xf>
    <xf numFmtId="0" fontId="5" fillId="0" borderId="115" xfId="0" applyFont="1" applyBorder="1" applyAlignment="1">
      <alignment horizontal="right" vertical="center" wrapText="1"/>
    </xf>
    <xf numFmtId="0" fontId="5" fillId="0" borderId="80" xfId="0" applyFont="1" applyBorder="1" applyAlignment="1">
      <alignment horizontal="right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16" xfId="0" applyFont="1" applyBorder="1" applyAlignment="1">
      <alignment horizontal="right" vertical="center"/>
    </xf>
    <xf numFmtId="1" fontId="5" fillId="0" borderId="63" xfId="0" applyNumberFormat="1" applyFont="1" applyFill="1" applyBorder="1" applyAlignment="1" applyProtection="1">
      <alignment horizontal="center" vertical="center"/>
      <protection/>
    </xf>
    <xf numFmtId="1" fontId="5" fillId="0" borderId="117" xfId="0" applyNumberFormat="1" applyFont="1" applyFill="1" applyBorder="1" applyAlignment="1" applyProtection="1">
      <alignment horizontal="center" vertical="center"/>
      <protection/>
    </xf>
    <xf numFmtId="0" fontId="5" fillId="0" borderId="47" xfId="0" applyFont="1" applyFill="1" applyBorder="1" applyAlignment="1" applyProtection="1">
      <alignment horizontal="center" vertical="center"/>
      <protection/>
    </xf>
    <xf numFmtId="0" fontId="5" fillId="0" borderId="65" xfId="0" applyFont="1" applyFill="1" applyBorder="1" applyAlignment="1" applyProtection="1">
      <alignment horizontal="center" vertical="center"/>
      <protection/>
    </xf>
    <xf numFmtId="0" fontId="10" fillId="0" borderId="70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1" fontId="5" fillId="0" borderId="47" xfId="0" applyNumberFormat="1" applyFont="1" applyFill="1" applyBorder="1" applyAlignment="1" applyProtection="1">
      <alignment horizontal="center" vertical="center"/>
      <protection/>
    </xf>
    <xf numFmtId="1" fontId="5" fillId="0" borderId="31" xfId="0" applyNumberFormat="1" applyFont="1" applyFill="1" applyBorder="1" applyAlignment="1" applyProtection="1">
      <alignment horizontal="center" vertical="center"/>
      <protection/>
    </xf>
    <xf numFmtId="0" fontId="10" fillId="0" borderId="73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6" fillId="0" borderId="119" xfId="0" applyNumberFormat="1" applyFont="1" applyFill="1" applyBorder="1" applyAlignment="1" applyProtection="1">
      <alignment horizontal="center" vertical="center"/>
      <protection/>
    </xf>
    <xf numFmtId="0" fontId="6" fillId="0" borderId="1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" fontId="3" fillId="0" borderId="47" xfId="0" applyNumberFormat="1" applyFont="1" applyFill="1" applyBorder="1" applyAlignment="1" applyProtection="1">
      <alignment horizontal="center" vertical="center" wrapText="1"/>
      <protection/>
    </xf>
    <xf numFmtId="1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0" borderId="47" xfId="0" applyNumberFormat="1" applyFont="1" applyFill="1" applyBorder="1" applyAlignment="1" applyProtection="1">
      <alignment horizontal="center" vertical="center" wrapText="1"/>
      <protection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1" fontId="3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31" xfId="0" applyNumberFormat="1" applyFont="1" applyFill="1" applyBorder="1" applyAlignment="1" applyProtection="1">
      <alignment horizontal="center" vertical="center"/>
      <protection/>
    </xf>
    <xf numFmtId="1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7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1" xfId="0" applyNumberFormat="1" applyFont="1" applyFill="1" applyBorder="1" applyAlignment="1" applyProtection="1">
      <alignment horizontal="center" vertical="center" textRotation="90" wrapText="1"/>
      <protection/>
    </xf>
    <xf numFmtId="186" fontId="6" fillId="0" borderId="73" xfId="0" applyNumberFormat="1" applyFont="1" applyFill="1" applyBorder="1" applyAlignment="1" applyProtection="1">
      <alignment horizontal="center" vertical="center"/>
      <protection/>
    </xf>
    <xf numFmtId="186" fontId="6" fillId="0" borderId="90" xfId="0" applyNumberFormat="1" applyFont="1" applyFill="1" applyBorder="1" applyAlignment="1" applyProtection="1">
      <alignment horizontal="center" vertical="center"/>
      <protection/>
    </xf>
    <xf numFmtId="186" fontId="6" fillId="0" borderId="75" xfId="0" applyNumberFormat="1" applyFont="1" applyFill="1" applyBorder="1" applyAlignment="1" applyProtection="1">
      <alignment horizontal="center" vertical="center"/>
      <protection/>
    </xf>
    <xf numFmtId="187" fontId="10" fillId="0" borderId="73" xfId="0" applyNumberFormat="1" applyFont="1" applyFill="1" applyBorder="1" applyAlignment="1" applyProtection="1">
      <alignment horizontal="center" vertical="center"/>
      <protection/>
    </xf>
    <xf numFmtId="187" fontId="10" fillId="0" borderId="90" xfId="0" applyNumberFormat="1" applyFont="1" applyFill="1" applyBorder="1" applyAlignment="1" applyProtection="1">
      <alignment horizontal="center" vertical="center"/>
      <protection/>
    </xf>
    <xf numFmtId="187" fontId="10" fillId="0" borderId="75" xfId="0" applyNumberFormat="1" applyFont="1" applyFill="1" applyBorder="1" applyAlignment="1" applyProtection="1">
      <alignment horizontal="center" vertical="center"/>
      <protection/>
    </xf>
    <xf numFmtId="180" fontId="5" fillId="0" borderId="47" xfId="0" applyNumberFormat="1" applyFont="1" applyFill="1" applyBorder="1" applyAlignment="1" applyProtection="1">
      <alignment horizontal="center" vertical="center"/>
      <protection/>
    </xf>
    <xf numFmtId="180" fontId="5" fillId="0" borderId="31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1" fontId="5" fillId="0" borderId="62" xfId="0" applyNumberFormat="1" applyFont="1" applyFill="1" applyBorder="1" applyAlignment="1">
      <alignment horizontal="center" vertical="center" wrapText="1"/>
    </xf>
    <xf numFmtId="1" fontId="5" fillId="0" borderId="24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180" fontId="5" fillId="0" borderId="38" xfId="0" applyNumberFormat="1" applyFont="1" applyFill="1" applyBorder="1" applyAlignment="1" applyProtection="1">
      <alignment horizontal="center" vertical="center"/>
      <protection/>
    </xf>
    <xf numFmtId="180" fontId="5" fillId="0" borderId="41" xfId="0" applyNumberFormat="1" applyFont="1" applyFill="1" applyBorder="1" applyAlignment="1" applyProtection="1">
      <alignment horizontal="center" vertical="center"/>
      <protection/>
    </xf>
    <xf numFmtId="0" fontId="5" fillId="0" borderId="62" xfId="0" applyFont="1" applyFill="1" applyBorder="1" applyAlignment="1">
      <alignment horizontal="center"/>
    </xf>
    <xf numFmtId="0" fontId="5" fillId="0" borderId="112" xfId="0" applyFont="1" applyFill="1" applyBorder="1" applyAlignment="1">
      <alignment horizontal="center"/>
    </xf>
    <xf numFmtId="0" fontId="5" fillId="0" borderId="89" xfId="0" applyFont="1" applyFill="1" applyBorder="1" applyAlignment="1">
      <alignment horizontal="center"/>
    </xf>
    <xf numFmtId="0" fontId="5" fillId="33" borderId="73" xfId="0" applyFont="1" applyFill="1" applyBorder="1" applyAlignment="1">
      <alignment horizontal="center" vertical="center" wrapText="1"/>
    </xf>
    <xf numFmtId="0" fontId="5" fillId="33" borderId="90" xfId="0" applyFont="1" applyFill="1" applyBorder="1" applyAlignment="1">
      <alignment horizontal="center" vertical="center" wrapText="1"/>
    </xf>
    <xf numFmtId="0" fontId="5" fillId="33" borderId="75" xfId="0" applyFont="1" applyFill="1" applyBorder="1" applyAlignment="1">
      <alignment horizontal="center" vertical="center" wrapText="1"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49" fontId="6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 wrapText="1"/>
    </xf>
    <xf numFmtId="186" fontId="5" fillId="0" borderId="0" xfId="0" applyNumberFormat="1" applyFont="1" applyFill="1" applyBorder="1" applyAlignment="1" applyProtection="1">
      <alignment horizontal="center" vertical="center"/>
      <protection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49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83" xfId="0" applyNumberFormat="1" applyFont="1" applyFill="1" applyBorder="1" applyAlignment="1" applyProtection="1">
      <alignment horizontal="left" vertical="center"/>
      <protection/>
    </xf>
    <xf numFmtId="0" fontId="6" fillId="0" borderId="73" xfId="0" applyNumberFormat="1" applyFont="1" applyFill="1" applyBorder="1" applyAlignment="1" applyProtection="1">
      <alignment horizontal="center" vertical="center" wrapText="1"/>
      <protection/>
    </xf>
    <xf numFmtId="0" fontId="14" fillId="0" borderId="75" xfId="0" applyFont="1" applyBorder="1" applyAlignment="1">
      <alignment horizontal="center" wrapText="1"/>
    </xf>
    <xf numFmtId="180" fontId="5" fillId="0" borderId="62" xfId="0" applyNumberFormat="1" applyFont="1" applyFill="1" applyBorder="1" applyAlignment="1" applyProtection="1">
      <alignment horizontal="center" vertical="center"/>
      <protection/>
    </xf>
    <xf numFmtId="180" fontId="5" fillId="0" borderId="24" xfId="0" applyNumberFormat="1" applyFont="1" applyFill="1" applyBorder="1" applyAlignment="1" applyProtection="1">
      <alignment horizontal="center" vertical="center"/>
      <protection/>
    </xf>
    <xf numFmtId="0" fontId="5" fillId="0" borderId="73" xfId="0" applyNumberFormat="1" applyFont="1" applyFill="1" applyBorder="1" applyAlignment="1" applyProtection="1">
      <alignment horizontal="center" vertical="center"/>
      <protection/>
    </xf>
    <xf numFmtId="0" fontId="5" fillId="0" borderId="90" xfId="0" applyNumberFormat="1" applyFont="1" applyFill="1" applyBorder="1" applyAlignment="1" applyProtection="1">
      <alignment horizontal="center" vertical="center"/>
      <protection/>
    </xf>
    <xf numFmtId="0" fontId="5" fillId="0" borderId="75" xfId="0" applyNumberFormat="1" applyFont="1" applyFill="1" applyBorder="1" applyAlignment="1" applyProtection="1">
      <alignment horizontal="center" vertical="center"/>
      <protection/>
    </xf>
    <xf numFmtId="1" fontId="6" fillId="0" borderId="73" xfId="0" applyNumberFormat="1" applyFont="1" applyBorder="1" applyAlignment="1">
      <alignment horizontal="center" vertical="center" wrapText="1"/>
    </xf>
    <xf numFmtId="1" fontId="6" fillId="0" borderId="90" xfId="0" applyNumberFormat="1" applyFont="1" applyBorder="1" applyAlignment="1">
      <alignment horizontal="center" vertical="center" wrapText="1"/>
    </xf>
    <xf numFmtId="1" fontId="6" fillId="0" borderId="75" xfId="0" applyNumberFormat="1" applyFont="1" applyBorder="1" applyAlignment="1">
      <alignment horizontal="center" vertical="center" wrapText="1"/>
    </xf>
    <xf numFmtId="1" fontId="5" fillId="33" borderId="47" xfId="0" applyNumberFormat="1" applyFont="1" applyFill="1" applyBorder="1" applyAlignment="1">
      <alignment horizontal="center" vertical="center" wrapText="1"/>
    </xf>
    <xf numFmtId="1" fontId="5" fillId="33" borderId="31" xfId="0" applyNumberFormat="1" applyFont="1" applyFill="1" applyBorder="1" applyAlignment="1">
      <alignment horizontal="center" vertical="center" wrapText="1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3" xfId="0" applyNumberFormat="1" applyFont="1" applyFill="1" applyBorder="1" applyAlignment="1">
      <alignment horizontal="center" vertical="center" wrapText="1"/>
    </xf>
    <xf numFmtId="180" fontId="3" fillId="0" borderId="121" xfId="0" applyNumberFormat="1" applyFont="1" applyFill="1" applyBorder="1" applyAlignment="1" applyProtection="1">
      <alignment horizontal="center" vertical="center"/>
      <protection/>
    </xf>
    <xf numFmtId="180" fontId="3" fillId="0" borderId="98" xfId="0" applyNumberFormat="1" applyFont="1" applyFill="1" applyBorder="1" applyAlignment="1" applyProtection="1">
      <alignment horizontal="center" vertical="center"/>
      <protection/>
    </xf>
    <xf numFmtId="180" fontId="3" fillId="0" borderId="122" xfId="0" applyNumberFormat="1" applyFont="1" applyFill="1" applyBorder="1" applyAlignment="1" applyProtection="1">
      <alignment horizontal="center" vertical="center"/>
      <protection/>
    </xf>
    <xf numFmtId="180" fontId="3" fillId="0" borderId="119" xfId="0" applyNumberFormat="1" applyFont="1" applyFill="1" applyBorder="1" applyAlignment="1" applyProtection="1">
      <alignment horizontal="center" vertical="center"/>
      <protection/>
    </xf>
    <xf numFmtId="180" fontId="3" fillId="0" borderId="120" xfId="0" applyNumberFormat="1" applyFont="1" applyFill="1" applyBorder="1" applyAlignment="1" applyProtection="1">
      <alignment horizontal="center" vertical="center"/>
      <protection/>
    </xf>
    <xf numFmtId="180" fontId="3" fillId="0" borderId="123" xfId="0" applyNumberFormat="1" applyFont="1" applyFill="1" applyBorder="1" applyAlignment="1" applyProtection="1">
      <alignment horizontal="center" vertical="center"/>
      <protection/>
    </xf>
    <xf numFmtId="49" fontId="12" fillId="0" borderId="47" xfId="0" applyNumberFormat="1" applyFont="1" applyBorder="1" applyAlignment="1">
      <alignment horizontal="center" vertical="center" wrapText="1"/>
    </xf>
    <xf numFmtId="49" fontId="12" fillId="0" borderId="31" xfId="0" applyNumberFormat="1" applyFont="1" applyBorder="1" applyAlignment="1">
      <alignment horizontal="center" vertical="center" wrapText="1"/>
    </xf>
    <xf numFmtId="0" fontId="6" fillId="0" borderId="73" xfId="54" applyFont="1" applyFill="1" applyBorder="1" applyAlignment="1">
      <alignment horizontal="center" vertical="center" wrapText="1"/>
      <protection/>
    </xf>
    <xf numFmtId="0" fontId="6" fillId="0" borderId="75" xfId="54" applyFont="1" applyFill="1" applyBorder="1" applyAlignment="1">
      <alignment horizontal="center" vertical="center" wrapText="1"/>
      <protection/>
    </xf>
    <xf numFmtId="180" fontId="5" fillId="0" borderId="27" xfId="0" applyNumberFormat="1" applyFont="1" applyFill="1" applyBorder="1" applyAlignment="1" applyProtection="1">
      <alignment horizontal="center" vertical="center"/>
      <protection/>
    </xf>
    <xf numFmtId="49" fontId="12" fillId="0" borderId="38" xfId="0" applyNumberFormat="1" applyFont="1" applyBorder="1" applyAlignment="1">
      <alignment horizontal="center" vertical="center" wrapText="1"/>
    </xf>
    <xf numFmtId="49" fontId="12" fillId="0" borderId="41" xfId="0" applyNumberFormat="1" applyFont="1" applyBorder="1" applyAlignment="1">
      <alignment horizontal="center" vertical="center" wrapText="1"/>
    </xf>
    <xf numFmtId="49" fontId="5" fillId="0" borderId="38" xfId="0" applyNumberFormat="1" applyFont="1" applyFill="1" applyBorder="1" applyAlignment="1" applyProtection="1">
      <alignment horizontal="center" vertical="center"/>
      <protection/>
    </xf>
    <xf numFmtId="49" fontId="5" fillId="0" borderId="41" xfId="0" applyNumberFormat="1" applyFont="1" applyFill="1" applyBorder="1" applyAlignment="1" applyProtection="1">
      <alignment horizontal="center" vertical="center"/>
      <protection/>
    </xf>
    <xf numFmtId="49" fontId="5" fillId="0" borderId="58" xfId="0" applyNumberFormat="1" applyFont="1" applyFill="1" applyBorder="1" applyAlignment="1" applyProtection="1">
      <alignment horizontal="center" vertical="center"/>
      <protection/>
    </xf>
    <xf numFmtId="49" fontId="5" fillId="0" borderId="32" xfId="0" applyNumberFormat="1" applyFont="1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73" xfId="0" applyNumberFormat="1" applyFont="1" applyFill="1" applyBorder="1" applyAlignment="1">
      <alignment horizontal="center" vertical="center" wrapText="1"/>
    </xf>
    <xf numFmtId="49" fontId="6" fillId="0" borderId="90" xfId="0" applyNumberFormat="1" applyFont="1" applyFill="1" applyBorder="1" applyAlignment="1">
      <alignment horizontal="center" vertical="center" wrapText="1"/>
    </xf>
    <xf numFmtId="49" fontId="6" fillId="0" borderId="75" xfId="0" applyNumberFormat="1" applyFont="1" applyFill="1" applyBorder="1" applyAlignment="1">
      <alignment horizontal="center" vertical="center" wrapText="1"/>
    </xf>
    <xf numFmtId="49" fontId="5" fillId="0" borderId="62" xfId="0" applyNumberFormat="1" applyFont="1" applyBorder="1" applyAlignment="1">
      <alignment horizontal="center" vertical="center" wrapText="1"/>
    </xf>
    <xf numFmtId="49" fontId="5" fillId="0" borderId="24" xfId="0" applyNumberFormat="1" applyFont="1" applyBorder="1" applyAlignment="1">
      <alignment horizontal="center" vertical="center" wrapText="1"/>
    </xf>
    <xf numFmtId="1" fontId="5" fillId="0" borderId="38" xfId="0" applyNumberFormat="1" applyFont="1" applyBorder="1" applyAlignment="1">
      <alignment horizontal="center" vertical="center" wrapText="1"/>
    </xf>
    <xf numFmtId="1" fontId="5" fillId="0" borderId="41" xfId="0" applyNumberFormat="1" applyFont="1" applyBorder="1" applyAlignment="1">
      <alignment horizontal="center" vertical="center" wrapText="1"/>
    </xf>
    <xf numFmtId="0" fontId="6" fillId="0" borderId="90" xfId="0" applyNumberFormat="1" applyFont="1" applyFill="1" applyBorder="1" applyAlignment="1" applyProtection="1">
      <alignment horizontal="center" vertical="center"/>
      <protection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41" xfId="0" applyNumberFormat="1" applyFont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5" fillId="0" borderId="27" xfId="0" applyNumberFormat="1" applyFont="1" applyFill="1" applyBorder="1" applyAlignment="1">
      <alignment horizontal="center" vertical="center"/>
    </xf>
    <xf numFmtId="49" fontId="5" fillId="33" borderId="47" xfId="0" applyNumberFormat="1" applyFont="1" applyFill="1" applyBorder="1" applyAlignment="1">
      <alignment horizontal="center" vertical="center" wrapText="1"/>
    </xf>
    <xf numFmtId="49" fontId="5" fillId="33" borderId="31" xfId="0" applyNumberFormat="1" applyFont="1" applyFill="1" applyBorder="1" applyAlignment="1">
      <alignment horizontal="center" vertical="center" wrapText="1"/>
    </xf>
    <xf numFmtId="49" fontId="6" fillId="0" borderId="12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 applyProtection="1">
      <alignment horizontal="center" vertical="center"/>
      <protection/>
    </xf>
    <xf numFmtId="180" fontId="5" fillId="0" borderId="58" xfId="0" applyNumberFormat="1" applyFont="1" applyFill="1" applyBorder="1" applyAlignment="1" applyProtection="1">
      <alignment horizontal="center" vertical="center"/>
      <protection/>
    </xf>
    <xf numFmtId="180" fontId="5" fillId="0" borderId="32" xfId="0" applyNumberFormat="1" applyFont="1" applyFill="1" applyBorder="1" applyAlignment="1" applyProtection="1">
      <alignment horizontal="center" vertical="center"/>
      <protection/>
    </xf>
    <xf numFmtId="0" fontId="6" fillId="0" borderId="90" xfId="0" applyFont="1" applyFill="1" applyBorder="1" applyAlignment="1">
      <alignment horizontal="center" vertical="center" wrapText="1"/>
    </xf>
    <xf numFmtId="1" fontId="5" fillId="0" borderId="38" xfId="0" applyNumberFormat="1" applyFont="1" applyFill="1" applyBorder="1" applyAlignment="1">
      <alignment horizontal="center" vertical="center" wrapText="1"/>
    </xf>
    <xf numFmtId="1" fontId="5" fillId="0" borderId="41" xfId="0" applyNumberFormat="1" applyFont="1" applyFill="1" applyBorder="1" applyAlignment="1">
      <alignment horizontal="center" vertical="center" wrapText="1"/>
    </xf>
    <xf numFmtId="0" fontId="27" fillId="0" borderId="47" xfId="0" applyNumberFormat="1" applyFont="1" applyFill="1" applyBorder="1" applyAlignment="1" applyProtection="1">
      <alignment horizontal="center" vertical="center"/>
      <protection/>
    </xf>
    <xf numFmtId="0" fontId="27" fillId="0" borderId="65" xfId="0" applyNumberFormat="1" applyFont="1" applyFill="1" applyBorder="1" applyAlignment="1" applyProtection="1">
      <alignment horizontal="center" vertical="center"/>
      <protection/>
    </xf>
    <xf numFmtId="49" fontId="27" fillId="0" borderId="47" xfId="0" applyNumberFormat="1" applyFont="1" applyFill="1" applyBorder="1" applyAlignment="1" applyProtection="1">
      <alignment horizontal="center" vertical="center"/>
      <protection/>
    </xf>
    <xf numFmtId="49" fontId="27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65" xfId="0" applyNumberFormat="1" applyFont="1" applyFill="1" applyBorder="1" applyAlignment="1" applyProtection="1">
      <alignment horizontal="center" vertical="center"/>
      <protection/>
    </xf>
    <xf numFmtId="180" fontId="5" fillId="0" borderId="63" xfId="0" applyNumberFormat="1" applyFont="1" applyFill="1" applyBorder="1" applyAlignment="1" applyProtection="1">
      <alignment horizontal="center" vertical="center"/>
      <protection/>
    </xf>
    <xf numFmtId="180" fontId="5" fillId="0" borderId="117" xfId="0" applyNumberFormat="1" applyFont="1" applyFill="1" applyBorder="1" applyAlignment="1" applyProtection="1">
      <alignment horizontal="center" vertical="center"/>
      <protection/>
    </xf>
    <xf numFmtId="0" fontId="5" fillId="0" borderId="63" xfId="0" applyFont="1" applyFill="1" applyBorder="1" applyAlignment="1" applyProtection="1">
      <alignment horizontal="center" vertical="center"/>
      <protection/>
    </xf>
    <xf numFmtId="0" fontId="5" fillId="0" borderId="117" xfId="0" applyFont="1" applyFill="1" applyBorder="1" applyAlignment="1" applyProtection="1">
      <alignment horizontal="center" vertical="center"/>
      <protection/>
    </xf>
    <xf numFmtId="49" fontId="5" fillId="0" borderId="78" xfId="54" applyNumberFormat="1" applyFont="1" applyFill="1" applyBorder="1" applyAlignment="1">
      <alignment horizontal="center" vertical="center" wrapText="1"/>
      <protection/>
    </xf>
    <xf numFmtId="49" fontId="5" fillId="0" borderId="49" xfId="54" applyNumberFormat="1" applyFont="1" applyFill="1" applyBorder="1" applyAlignment="1">
      <alignment horizontal="center" vertical="center" wrapText="1"/>
      <protection/>
    </xf>
    <xf numFmtId="49" fontId="5" fillId="0" borderId="47" xfId="54" applyNumberFormat="1" applyFont="1" applyFill="1" applyBorder="1" applyAlignment="1">
      <alignment horizontal="center" vertical="center" wrapText="1"/>
      <protection/>
    </xf>
    <xf numFmtId="49" fontId="5" fillId="0" borderId="31" xfId="54" applyNumberFormat="1" applyFont="1" applyFill="1" applyBorder="1" applyAlignment="1">
      <alignment horizontal="center" vertical="center" wrapText="1"/>
      <protection/>
    </xf>
    <xf numFmtId="182" fontId="84" fillId="0" borderId="62" xfId="0" applyNumberFormat="1" applyFont="1" applyFill="1" applyBorder="1" applyAlignment="1" applyProtection="1">
      <alignment horizontal="center" vertical="center" wrapText="1"/>
      <protection/>
    </xf>
    <xf numFmtId="182" fontId="84" fillId="0" borderId="24" xfId="0" applyNumberFormat="1" applyFont="1" applyFill="1" applyBorder="1" applyAlignment="1" applyProtection="1">
      <alignment horizontal="center" vertical="center" wrapText="1"/>
      <protection/>
    </xf>
    <xf numFmtId="182" fontId="5" fillId="0" borderId="47" xfId="0" applyNumberFormat="1" applyFont="1" applyFill="1" applyBorder="1" applyAlignment="1" applyProtection="1">
      <alignment horizontal="center" vertical="center" wrapText="1"/>
      <protection/>
    </xf>
    <xf numFmtId="182" fontId="5" fillId="0" borderId="31" xfId="0" applyNumberFormat="1" applyFont="1" applyFill="1" applyBorder="1" applyAlignment="1" applyProtection="1">
      <alignment horizontal="center" vertical="center" wrapText="1"/>
      <protection/>
    </xf>
    <xf numFmtId="182" fontId="5" fillId="0" borderId="78" xfId="0" applyNumberFormat="1" applyFont="1" applyFill="1" applyBorder="1" applyAlignment="1" applyProtection="1">
      <alignment horizontal="center" vertical="center" wrapText="1"/>
      <protection/>
    </xf>
    <xf numFmtId="182" fontId="5" fillId="0" borderId="49" xfId="0" applyNumberFormat="1" applyFont="1" applyFill="1" applyBorder="1" applyAlignment="1" applyProtection="1">
      <alignment horizontal="center" vertical="center" wrapText="1"/>
      <protection/>
    </xf>
    <xf numFmtId="49" fontId="5" fillId="0" borderId="47" xfId="54" applyNumberFormat="1" applyFont="1" applyFill="1" applyBorder="1" applyAlignment="1" applyProtection="1">
      <alignment horizontal="center" vertical="center"/>
      <protection/>
    </xf>
    <xf numFmtId="49" fontId="5" fillId="0" borderId="31" xfId="54" applyNumberFormat="1" applyFont="1" applyFill="1" applyBorder="1" applyAlignment="1" applyProtection="1">
      <alignment horizontal="center" vertical="center"/>
      <protection/>
    </xf>
    <xf numFmtId="0" fontId="5" fillId="0" borderId="62" xfId="54" applyNumberFormat="1" applyFont="1" applyFill="1" applyBorder="1" applyAlignment="1" applyProtection="1">
      <alignment horizontal="center" vertical="center"/>
      <protection/>
    </xf>
    <xf numFmtId="0" fontId="5" fillId="0" borderId="24" xfId="54" applyNumberFormat="1" applyFont="1" applyFill="1" applyBorder="1" applyAlignment="1" applyProtection="1">
      <alignment horizontal="center" vertical="center"/>
      <protection/>
    </xf>
    <xf numFmtId="0" fontId="5" fillId="0" borderId="62" xfId="54" applyFont="1" applyFill="1" applyBorder="1" applyAlignment="1">
      <alignment horizontal="center" vertical="center" wrapText="1"/>
      <protection/>
    </xf>
    <xf numFmtId="0" fontId="5" fillId="0" borderId="24" xfId="54" applyFont="1" applyFill="1" applyBorder="1" applyAlignment="1">
      <alignment horizontal="center" vertical="center" wrapText="1"/>
      <protection/>
    </xf>
    <xf numFmtId="49" fontId="5" fillId="0" borderId="78" xfId="54" applyNumberFormat="1" applyFont="1" applyFill="1" applyBorder="1" applyAlignment="1" applyProtection="1">
      <alignment horizontal="center" vertical="center"/>
      <protection/>
    </xf>
    <xf numFmtId="49" fontId="5" fillId="0" borderId="49" xfId="54" applyNumberFormat="1" applyFont="1" applyFill="1" applyBorder="1" applyAlignment="1" applyProtection="1">
      <alignment horizontal="center" vertical="center"/>
      <protection/>
    </xf>
    <xf numFmtId="0" fontId="5" fillId="0" borderId="62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50" xfId="0" applyNumberFormat="1" applyFont="1" applyFill="1" applyBorder="1" applyAlignment="1" applyProtection="1">
      <alignment horizontal="center" vertical="center"/>
      <protection/>
    </xf>
    <xf numFmtId="180" fontId="3" fillId="0" borderId="83" xfId="0" applyNumberFormat="1" applyFont="1" applyFill="1" applyBorder="1" applyAlignment="1" applyProtection="1">
      <alignment horizontal="center" vertical="center"/>
      <protection/>
    </xf>
    <xf numFmtId="180" fontId="3" fillId="0" borderId="124" xfId="0" applyNumberFormat="1" applyFont="1" applyFill="1" applyBorder="1" applyAlignment="1" applyProtection="1">
      <alignment horizontal="center" vertical="center"/>
      <protection/>
    </xf>
    <xf numFmtId="180" fontId="3" fillId="0" borderId="10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186" fontId="6" fillId="0" borderId="87" xfId="0" applyNumberFormat="1" applyFont="1" applyFill="1" applyBorder="1" applyAlignment="1" applyProtection="1">
      <alignment horizontal="center" vertical="center"/>
      <protection/>
    </xf>
    <xf numFmtId="186" fontId="6" fillId="0" borderId="0" xfId="0" applyNumberFormat="1" applyFont="1" applyFill="1" applyBorder="1" applyAlignment="1" applyProtection="1">
      <alignment horizontal="center" vertical="center"/>
      <protection/>
    </xf>
    <xf numFmtId="186" fontId="6" fillId="0" borderId="82" xfId="0" applyNumberFormat="1" applyFont="1" applyFill="1" applyBorder="1" applyAlignment="1" applyProtection="1">
      <alignment horizontal="center" vertical="center"/>
      <protection/>
    </xf>
    <xf numFmtId="1" fontId="80" fillId="0" borderId="62" xfId="0" applyNumberFormat="1" applyFont="1" applyBorder="1" applyAlignment="1">
      <alignment horizontal="center" vertical="center" wrapText="1"/>
    </xf>
    <xf numFmtId="1" fontId="80" fillId="0" borderId="24" xfId="0" applyNumberFormat="1" applyFont="1" applyBorder="1" applyAlignment="1">
      <alignment horizontal="center" vertical="center" wrapText="1"/>
    </xf>
    <xf numFmtId="49" fontId="80" fillId="0" borderId="62" xfId="0" applyNumberFormat="1" applyFont="1" applyBorder="1" applyAlignment="1">
      <alignment horizontal="center" vertical="center" wrapText="1"/>
    </xf>
    <xf numFmtId="49" fontId="80" fillId="0" borderId="24" xfId="0" applyNumberFormat="1" applyFont="1" applyBorder="1" applyAlignment="1">
      <alignment horizontal="center" vertical="center" wrapText="1"/>
    </xf>
    <xf numFmtId="49" fontId="80" fillId="0" borderId="62" xfId="0" applyNumberFormat="1" applyFont="1" applyFill="1" applyBorder="1" applyAlignment="1" applyProtection="1">
      <alignment horizontal="center" vertical="center"/>
      <protection/>
    </xf>
    <xf numFmtId="49" fontId="80" fillId="0" borderId="24" xfId="0" applyNumberFormat="1" applyFont="1" applyFill="1" applyBorder="1" applyAlignment="1" applyProtection="1">
      <alignment horizontal="center" vertical="center"/>
      <protection/>
    </xf>
    <xf numFmtId="1" fontId="80" fillId="0" borderId="47" xfId="0" applyNumberFormat="1" applyFont="1" applyBorder="1" applyAlignment="1">
      <alignment horizontal="center" vertical="center" wrapText="1"/>
    </xf>
    <xf numFmtId="1" fontId="80" fillId="0" borderId="31" xfId="0" applyNumberFormat="1" applyFont="1" applyBorder="1" applyAlignment="1">
      <alignment horizontal="center" vertical="center" wrapText="1"/>
    </xf>
    <xf numFmtId="49" fontId="80" fillId="33" borderId="47" xfId="0" applyNumberFormat="1" applyFont="1" applyFill="1" applyBorder="1" applyAlignment="1">
      <alignment horizontal="center" vertical="center" wrapText="1"/>
    </xf>
    <xf numFmtId="49" fontId="80" fillId="33" borderId="31" xfId="0" applyNumberFormat="1" applyFont="1" applyFill="1" applyBorder="1" applyAlignment="1">
      <alignment horizontal="center" vertical="center" wrapText="1"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1" xfId="0" applyNumberFormat="1" applyFont="1" applyBorder="1" applyAlignment="1">
      <alignment horizontal="center" vertical="center" wrapText="1"/>
    </xf>
    <xf numFmtId="49" fontId="80" fillId="0" borderId="47" xfId="0" applyNumberFormat="1" applyFont="1" applyFill="1" applyBorder="1" applyAlignment="1" applyProtection="1">
      <alignment horizontal="center" vertical="center"/>
      <protection/>
    </xf>
    <xf numFmtId="49" fontId="80" fillId="0" borderId="31" xfId="0" applyNumberFormat="1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Fill="1" applyBorder="1" applyAlignment="1">
      <alignment horizontal="center" vertical="center" wrapText="1"/>
    </xf>
    <xf numFmtId="49" fontId="80" fillId="0" borderId="31" xfId="0" applyNumberFormat="1" applyFont="1" applyFill="1" applyBorder="1" applyAlignment="1">
      <alignment horizontal="center" vertical="center" wrapText="1"/>
    </xf>
    <xf numFmtId="49" fontId="80" fillId="0" borderId="78" xfId="0" applyNumberFormat="1" applyFont="1" applyBorder="1" applyAlignment="1">
      <alignment horizontal="center" vertical="center" wrapText="1"/>
    </xf>
    <xf numFmtId="49" fontId="80" fillId="0" borderId="49" xfId="0" applyNumberFormat="1" applyFont="1" applyBorder="1" applyAlignment="1">
      <alignment horizontal="center" vertical="center" wrapText="1"/>
    </xf>
    <xf numFmtId="49" fontId="81" fillId="0" borderId="47" xfId="0" applyNumberFormat="1" applyFont="1" applyFill="1" applyBorder="1" applyAlignment="1">
      <alignment horizontal="center" vertical="center" wrapText="1"/>
    </xf>
    <xf numFmtId="49" fontId="81" fillId="0" borderId="31" xfId="0" applyNumberFormat="1" applyFont="1" applyFill="1" applyBorder="1" applyAlignment="1">
      <alignment horizontal="center" vertical="center" wrapText="1"/>
    </xf>
    <xf numFmtId="49" fontId="81" fillId="0" borderId="63" xfId="0" applyNumberFormat="1" applyFont="1" applyFill="1" applyBorder="1" applyAlignment="1">
      <alignment horizontal="center" vertical="center"/>
    </xf>
    <xf numFmtId="49" fontId="81" fillId="0" borderId="33" xfId="0" applyNumberFormat="1" applyFont="1" applyFill="1" applyBorder="1" applyAlignment="1">
      <alignment horizontal="center" vertical="center"/>
    </xf>
    <xf numFmtId="180" fontId="81" fillId="0" borderId="63" xfId="0" applyNumberFormat="1" applyFont="1" applyFill="1" applyBorder="1" applyAlignment="1" applyProtection="1">
      <alignment horizontal="center" vertical="center"/>
      <protection/>
    </xf>
    <xf numFmtId="180" fontId="81" fillId="0" borderId="33" xfId="0" applyNumberFormat="1" applyFont="1" applyFill="1" applyBorder="1" applyAlignment="1" applyProtection="1">
      <alignment horizontal="center" vertical="center"/>
      <protection/>
    </xf>
    <xf numFmtId="180" fontId="81" fillId="0" borderId="47" xfId="0" applyNumberFormat="1" applyFont="1" applyFill="1" applyBorder="1" applyAlignment="1" applyProtection="1">
      <alignment horizontal="center" vertical="center"/>
      <protection/>
    </xf>
    <xf numFmtId="180" fontId="81" fillId="0" borderId="31" xfId="0" applyNumberFormat="1" applyFont="1" applyFill="1" applyBorder="1" applyAlignment="1" applyProtection="1">
      <alignment horizontal="center" vertical="center"/>
      <protection/>
    </xf>
    <xf numFmtId="49" fontId="81" fillId="0" borderId="10" xfId="0" applyNumberFormat="1" applyFont="1" applyFill="1" applyBorder="1" applyAlignment="1">
      <alignment horizontal="center" vertical="center"/>
    </xf>
    <xf numFmtId="180" fontId="81" fillId="0" borderId="10" xfId="0" applyNumberFormat="1" applyFont="1" applyFill="1" applyBorder="1" applyAlignment="1" applyProtection="1">
      <alignment horizontal="center" vertical="center"/>
      <protection/>
    </xf>
    <xf numFmtId="0" fontId="82" fillId="32" borderId="73" xfId="0" applyFont="1" applyFill="1" applyBorder="1" applyAlignment="1">
      <alignment horizontal="right" vertical="center" wrapText="1"/>
    </xf>
    <xf numFmtId="0" fontId="82" fillId="32" borderId="75" xfId="0" applyFont="1" applyFill="1" applyBorder="1" applyAlignment="1">
      <alignment horizontal="right" vertical="center" wrapText="1"/>
    </xf>
    <xf numFmtId="1" fontId="82" fillId="0" borderId="125" xfId="0" applyNumberFormat="1" applyFont="1" applyFill="1" applyBorder="1" applyAlignment="1">
      <alignment horizontal="center" vertical="center" wrapText="1"/>
    </xf>
    <xf numFmtId="1" fontId="82" fillId="0" borderId="126" xfId="0" applyNumberFormat="1" applyFont="1" applyFill="1" applyBorder="1" applyAlignment="1">
      <alignment horizontal="center" vertical="center" wrapText="1"/>
    </xf>
    <xf numFmtId="0" fontId="82" fillId="0" borderId="125" xfId="0" applyFont="1" applyFill="1" applyBorder="1" applyAlignment="1">
      <alignment horizontal="center" vertical="center" wrapText="1"/>
    </xf>
    <xf numFmtId="0" fontId="82" fillId="0" borderId="126" xfId="0" applyFont="1" applyFill="1" applyBorder="1" applyAlignment="1">
      <alignment horizontal="center" vertical="center" wrapText="1"/>
    </xf>
    <xf numFmtId="49" fontId="82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73" xfId="0" applyNumberFormat="1" applyFont="1" applyFill="1" applyBorder="1" applyAlignment="1" applyProtection="1">
      <alignment horizontal="center" vertical="center"/>
      <protection/>
    </xf>
    <xf numFmtId="0" fontId="10" fillId="0" borderId="90" xfId="0" applyNumberFormat="1" applyFont="1" applyFill="1" applyBorder="1" applyAlignment="1" applyProtection="1">
      <alignment horizontal="center" vertical="center"/>
      <protection/>
    </xf>
    <xf numFmtId="0" fontId="10" fillId="0" borderId="75" xfId="0" applyNumberFormat="1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right" vertical="center" wrapText="1"/>
    </xf>
    <xf numFmtId="49" fontId="83" fillId="0" borderId="38" xfId="0" applyNumberFormat="1" applyFont="1" applyFill="1" applyBorder="1" applyAlignment="1" applyProtection="1">
      <alignment horizontal="center" vertical="center"/>
      <protection/>
    </xf>
    <xf numFmtId="49" fontId="83" fillId="0" borderId="41" xfId="0" applyNumberFormat="1" applyFont="1" applyFill="1" applyBorder="1" applyAlignment="1" applyProtection="1">
      <alignment horizontal="center" vertical="center"/>
      <protection/>
    </xf>
    <xf numFmtId="49" fontId="12" fillId="33" borderId="47" xfId="0" applyNumberFormat="1" applyFont="1" applyFill="1" applyBorder="1" applyAlignment="1">
      <alignment horizontal="center" vertical="center" wrapText="1"/>
    </xf>
    <xf numFmtId="49" fontId="12" fillId="33" borderId="31" xfId="0" applyNumberFormat="1" applyFont="1" applyFill="1" applyBorder="1" applyAlignment="1">
      <alignment horizontal="center" vertical="center" wrapText="1"/>
    </xf>
    <xf numFmtId="1" fontId="5" fillId="0" borderId="78" xfId="0" applyNumberFormat="1" applyFont="1" applyBorder="1" applyAlignment="1">
      <alignment horizontal="center" vertical="center" wrapText="1"/>
    </xf>
    <xf numFmtId="1" fontId="5" fillId="0" borderId="49" xfId="0" applyNumberFormat="1" applyFont="1" applyBorder="1" applyAlignment="1">
      <alignment horizontal="center" vertical="center" wrapText="1"/>
    </xf>
    <xf numFmtId="49" fontId="5" fillId="0" borderId="78" xfId="0" applyNumberFormat="1" applyFont="1" applyFill="1" applyBorder="1" applyAlignment="1" applyProtection="1">
      <alignment horizontal="center" vertical="center"/>
      <protection/>
    </xf>
    <xf numFmtId="49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49" fontId="83" fillId="0" borderId="38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41" xfId="0" applyNumberFormat="1" applyFont="1" applyFill="1" applyBorder="1" applyAlignment="1">
      <alignment horizontal="center" vertical="center" wrapText="1"/>
    </xf>
    <xf numFmtId="186" fontId="6" fillId="0" borderId="34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>
      <alignment horizontal="center" vertical="center"/>
      <protection/>
    </xf>
    <xf numFmtId="49" fontId="80" fillId="0" borderId="78" xfId="0" applyNumberFormat="1" applyFont="1" applyFill="1" applyBorder="1" applyAlignment="1" applyProtection="1">
      <alignment horizontal="center" vertical="center"/>
      <protection/>
    </xf>
    <xf numFmtId="49" fontId="80" fillId="0" borderId="49" xfId="0" applyNumberFormat="1" applyFont="1" applyFill="1" applyBorder="1" applyAlignment="1" applyProtection="1">
      <alignment horizontal="center" vertical="center"/>
      <protection/>
    </xf>
    <xf numFmtId="49" fontId="5" fillId="0" borderId="78" xfId="0" applyNumberFormat="1" applyFont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180" fontId="5" fillId="0" borderId="78" xfId="0" applyNumberFormat="1" applyFont="1" applyFill="1" applyBorder="1" applyAlignment="1" applyProtection="1">
      <alignment horizontal="center" vertical="center"/>
      <protection/>
    </xf>
    <xf numFmtId="180" fontId="5" fillId="0" borderId="49" xfId="0" applyNumberFormat="1" applyFont="1" applyFill="1" applyBorder="1" applyAlignment="1" applyProtection="1">
      <alignment horizontal="center" vertical="center"/>
      <protection/>
    </xf>
    <xf numFmtId="1" fontId="6" fillId="0" borderId="38" xfId="0" applyNumberFormat="1" applyFont="1" applyFill="1" applyBorder="1" applyAlignment="1">
      <alignment horizontal="center" vertical="center"/>
    </xf>
    <xf numFmtId="1" fontId="6" fillId="0" borderId="41" xfId="0" applyNumberFormat="1" applyFont="1" applyFill="1" applyBorder="1" applyAlignment="1">
      <alignment horizontal="center" vertical="center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49" fontId="6" fillId="0" borderId="38" xfId="0" applyNumberFormat="1" applyFont="1" applyFill="1" applyBorder="1" applyAlignment="1">
      <alignment horizontal="center" vertical="center" wrapText="1"/>
    </xf>
    <xf numFmtId="49" fontId="6" fillId="0" borderId="41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 applyProtection="1">
      <alignment horizontal="center" vertical="center"/>
      <protection/>
    </xf>
    <xf numFmtId="180" fontId="6" fillId="0" borderId="41" xfId="0" applyNumberFormat="1" applyFont="1" applyFill="1" applyBorder="1" applyAlignment="1" applyProtection="1">
      <alignment horizontal="center" vertical="center"/>
      <protection/>
    </xf>
    <xf numFmtId="187" fontId="12" fillId="0" borderId="73" xfId="0" applyNumberFormat="1" applyFont="1" applyFill="1" applyBorder="1" applyAlignment="1" applyProtection="1">
      <alignment horizontal="center" vertical="center"/>
      <protection/>
    </xf>
    <xf numFmtId="187" fontId="12" fillId="0" borderId="90" xfId="0" applyNumberFormat="1" applyFont="1" applyFill="1" applyBorder="1" applyAlignment="1" applyProtection="1">
      <alignment horizontal="center" vertical="center"/>
      <protection/>
    </xf>
    <xf numFmtId="187" fontId="12" fillId="0" borderId="75" xfId="0" applyNumberFormat="1" applyFont="1" applyFill="1" applyBorder="1" applyAlignment="1" applyProtection="1">
      <alignment horizontal="center" vertical="center"/>
      <protection/>
    </xf>
    <xf numFmtId="49" fontId="80" fillId="0" borderId="47" xfId="0" applyNumberFormat="1" applyFont="1" applyBorder="1" applyAlignment="1">
      <alignment horizontal="center" vertical="center" wrapText="1"/>
    </xf>
    <xf numFmtId="49" fontId="80" fillId="0" borderId="31" xfId="0" applyNumberFormat="1" applyFont="1" applyBorder="1" applyAlignment="1">
      <alignment horizontal="center" vertical="center" wrapText="1"/>
    </xf>
    <xf numFmtId="49" fontId="80" fillId="33" borderId="47" xfId="0" applyNumberFormat="1" applyFont="1" applyFill="1" applyBorder="1" applyAlignment="1" applyProtection="1">
      <alignment horizontal="center" vertical="center"/>
      <protection/>
    </xf>
    <xf numFmtId="49" fontId="80" fillId="33" borderId="31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right" vertical="center"/>
      <protection/>
    </xf>
    <xf numFmtId="0" fontId="6" fillId="0" borderId="13" xfId="0" applyNumberFormat="1" applyFont="1" applyFill="1" applyBorder="1" applyAlignment="1" applyProtection="1">
      <alignment horizontal="right" vertical="center"/>
      <protection/>
    </xf>
    <xf numFmtId="187" fontId="12" fillId="0" borderId="121" xfId="0" applyNumberFormat="1" applyFont="1" applyFill="1" applyBorder="1" applyAlignment="1" applyProtection="1">
      <alignment horizontal="center" vertical="center"/>
      <protection/>
    </xf>
    <xf numFmtId="187" fontId="12" fillId="0" borderId="98" xfId="0" applyNumberFormat="1" applyFont="1" applyFill="1" applyBorder="1" applyAlignment="1" applyProtection="1">
      <alignment horizontal="center" vertical="center"/>
      <protection/>
    </xf>
    <xf numFmtId="187" fontId="12" fillId="0" borderId="122" xfId="0" applyNumberFormat="1" applyFont="1" applyFill="1" applyBorder="1" applyAlignment="1" applyProtection="1">
      <alignment horizontal="center" vertical="center"/>
      <protection/>
    </xf>
    <xf numFmtId="187" fontId="6" fillId="0" borderId="47" xfId="0" applyNumberFormat="1" applyFont="1" applyFill="1" applyBorder="1" applyAlignment="1" applyProtection="1">
      <alignment horizontal="center" vertical="center"/>
      <protection/>
    </xf>
    <xf numFmtId="187" fontId="6" fillId="0" borderId="79" xfId="0" applyNumberFormat="1" applyFont="1" applyFill="1" applyBorder="1" applyAlignment="1" applyProtection="1">
      <alignment horizontal="center" vertical="center"/>
      <protection/>
    </xf>
    <xf numFmtId="187" fontId="6" fillId="0" borderId="31" xfId="0" applyNumberFormat="1" applyFont="1" applyFill="1" applyBorder="1" applyAlignment="1" applyProtection="1">
      <alignment horizontal="center" vertical="center"/>
      <protection/>
    </xf>
    <xf numFmtId="1" fontId="80" fillId="0" borderId="47" xfId="0" applyNumberFormat="1" applyFont="1" applyFill="1" applyBorder="1" applyAlignment="1" applyProtection="1">
      <alignment horizontal="center" vertical="center"/>
      <protection/>
    </xf>
    <xf numFmtId="1" fontId="80" fillId="0" borderId="31" xfId="0" applyNumberFormat="1" applyFont="1" applyFill="1" applyBorder="1" applyAlignment="1" applyProtection="1">
      <alignment horizontal="center" vertical="center"/>
      <protection/>
    </xf>
    <xf numFmtId="49" fontId="6" fillId="0" borderId="47" xfId="0" applyNumberFormat="1" applyFont="1" applyFill="1" applyBorder="1" applyAlignment="1">
      <alignment horizontal="center" vertical="center" wrapText="1"/>
    </xf>
    <xf numFmtId="49" fontId="6" fillId="0" borderId="81" xfId="0" applyNumberFormat="1" applyFont="1" applyFill="1" applyBorder="1" applyAlignment="1">
      <alignment horizontal="center" vertical="center" wrapText="1"/>
    </xf>
    <xf numFmtId="49" fontId="6" fillId="0" borderId="79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49" fontId="83" fillId="0" borderId="38" xfId="0" applyNumberFormat="1" applyFont="1" applyFill="1" applyBorder="1" applyAlignment="1">
      <alignment horizontal="center" vertical="center" wrapText="1"/>
    </xf>
    <xf numFmtId="49" fontId="83" fillId="0" borderId="41" xfId="0" applyNumberFormat="1" applyFont="1" applyFill="1" applyBorder="1" applyAlignment="1">
      <alignment horizontal="center" vertical="center" wrapText="1"/>
    </xf>
    <xf numFmtId="49" fontId="80" fillId="0" borderId="38" xfId="0" applyNumberFormat="1" applyFont="1" applyFill="1" applyBorder="1" applyAlignment="1" applyProtection="1">
      <alignment horizontal="center" vertical="center"/>
      <protection/>
    </xf>
    <xf numFmtId="49" fontId="80" fillId="0" borderId="41" xfId="0" applyNumberFormat="1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>
      <alignment horizontal="center" vertical="center" wrapText="1"/>
    </xf>
    <xf numFmtId="0" fontId="10" fillId="0" borderId="93" xfId="0" applyFont="1" applyFill="1" applyBorder="1" applyAlignment="1">
      <alignment horizontal="center" vertical="center" wrapText="1"/>
    </xf>
    <xf numFmtId="0" fontId="10" fillId="0" borderId="127" xfId="0" applyFont="1" applyFill="1" applyBorder="1" applyAlignment="1">
      <alignment horizontal="center" vertical="center" wrapText="1"/>
    </xf>
    <xf numFmtId="0" fontId="6" fillId="0" borderId="121" xfId="0" applyNumberFormat="1" applyFont="1" applyFill="1" applyBorder="1" applyAlignment="1" applyProtection="1">
      <alignment horizontal="center" vertical="center"/>
      <protection/>
    </xf>
    <xf numFmtId="0" fontId="6" fillId="0" borderId="98" xfId="0" applyNumberFormat="1" applyFont="1" applyFill="1" applyBorder="1" applyAlignment="1" applyProtection="1">
      <alignment horizontal="center" vertical="center"/>
      <protection/>
    </xf>
    <xf numFmtId="0" fontId="6" fillId="0" borderId="122" xfId="0" applyNumberFormat="1" applyFont="1" applyFill="1" applyBorder="1" applyAlignment="1" applyProtection="1">
      <alignment horizontal="center" vertical="center"/>
      <protection/>
    </xf>
    <xf numFmtId="0" fontId="5" fillId="0" borderId="125" xfId="0" applyNumberFormat="1" applyFont="1" applyFill="1" applyBorder="1" applyAlignment="1" applyProtection="1">
      <alignment horizontal="center" vertical="center"/>
      <protection/>
    </xf>
    <xf numFmtId="0" fontId="5" fillId="0" borderId="120" xfId="0" applyNumberFormat="1" applyFont="1" applyFill="1" applyBorder="1" applyAlignment="1" applyProtection="1">
      <alignment horizontal="center" vertical="center"/>
      <protection/>
    </xf>
    <xf numFmtId="0" fontId="5" fillId="0" borderId="126" xfId="0" applyNumberFormat="1" applyFont="1" applyFill="1" applyBorder="1" applyAlignment="1" applyProtection="1">
      <alignment horizontal="center" vertical="center"/>
      <protection/>
    </xf>
    <xf numFmtId="0" fontId="14" fillId="0" borderId="41" xfId="0" applyFont="1" applyBorder="1" applyAlignment="1">
      <alignment horizontal="center" wrapText="1"/>
    </xf>
    <xf numFmtId="1" fontId="6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75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75" xfId="0" applyNumberFormat="1" applyFont="1" applyBorder="1" applyAlignment="1">
      <alignment horizontal="center" vertical="center" wrapText="1"/>
    </xf>
    <xf numFmtId="180" fontId="5" fillId="0" borderId="75" xfId="0" applyNumberFormat="1" applyFont="1" applyFill="1" applyBorder="1" applyAlignment="1" applyProtection="1">
      <alignment horizontal="center" vertical="center"/>
      <protection/>
    </xf>
    <xf numFmtId="49" fontId="83" fillId="0" borderId="47" xfId="0" applyNumberFormat="1" applyFont="1" applyFill="1" applyBorder="1" applyAlignment="1" applyProtection="1">
      <alignment horizontal="center" vertical="center"/>
      <protection/>
    </xf>
    <xf numFmtId="49" fontId="83" fillId="0" borderId="65" xfId="0" applyNumberFormat="1" applyFont="1" applyFill="1" applyBorder="1" applyAlignment="1" applyProtection="1">
      <alignment horizontal="center" vertical="center"/>
      <protection/>
    </xf>
    <xf numFmtId="0" fontId="83" fillId="0" borderId="47" xfId="0" applyNumberFormat="1" applyFont="1" applyFill="1" applyBorder="1" applyAlignment="1" applyProtection="1">
      <alignment horizontal="center" vertical="center"/>
      <protection/>
    </xf>
    <xf numFmtId="0" fontId="83" fillId="0" borderId="65" xfId="0" applyNumberFormat="1" applyFont="1" applyFill="1" applyBorder="1" applyAlignment="1" applyProtection="1">
      <alignment horizontal="center" vertical="center"/>
      <protection/>
    </xf>
    <xf numFmtId="180" fontId="28" fillId="0" borderId="47" xfId="0" applyNumberFormat="1" applyFont="1" applyFill="1" applyBorder="1" applyAlignment="1" applyProtection="1">
      <alignment horizontal="center" vertical="center"/>
      <protection/>
    </xf>
    <xf numFmtId="0" fontId="28" fillId="0" borderId="65" xfId="0" applyFont="1" applyFill="1" applyBorder="1" applyAlignment="1" applyProtection="1">
      <alignment horizontal="center" vertical="center"/>
      <protection/>
    </xf>
    <xf numFmtId="1" fontId="5" fillId="0" borderId="65" xfId="0" applyNumberFormat="1" applyFont="1" applyFill="1" applyBorder="1" applyAlignment="1" applyProtection="1">
      <alignment horizontal="center" vertical="center"/>
      <protection/>
    </xf>
    <xf numFmtId="0" fontId="80" fillId="0" borderId="26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28" xfId="0" applyFont="1" applyFill="1" applyBorder="1" applyAlignment="1">
      <alignment horizontal="center" vertical="center" wrapText="1"/>
    </xf>
    <xf numFmtId="0" fontId="80" fillId="0" borderId="27" xfId="0" applyFont="1" applyFill="1" applyBorder="1" applyAlignment="1">
      <alignment horizontal="center" vertical="center" wrapText="1"/>
    </xf>
    <xf numFmtId="0" fontId="80" fillId="0" borderId="6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/>
    </xf>
    <xf numFmtId="182" fontId="6" fillId="0" borderId="47" xfId="0" applyNumberFormat="1" applyFont="1" applyFill="1" applyBorder="1" applyAlignment="1" applyProtection="1">
      <alignment horizontal="center" vertical="center" wrapText="1"/>
      <protection/>
    </xf>
    <xf numFmtId="182" fontId="29" fillId="0" borderId="79" xfId="0" applyNumberFormat="1" applyFont="1" applyBorder="1" applyAlignment="1">
      <alignment horizontal="center" vertical="center" wrapText="1"/>
    </xf>
    <xf numFmtId="182" fontId="29" fillId="0" borderId="31" xfId="0" applyNumberFormat="1" applyFont="1" applyBorder="1" applyAlignment="1">
      <alignment horizontal="center" vertical="center" wrapText="1"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29" fillId="0" borderId="10" xfId="0" applyNumberFormat="1" applyFont="1" applyBorder="1" applyAlignment="1">
      <alignment horizontal="center" vertical="center" wrapText="1"/>
    </xf>
    <xf numFmtId="182" fontId="29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182" fontId="6" fillId="0" borderId="0" xfId="0" applyNumberFormat="1" applyFont="1" applyFill="1" applyBorder="1" applyAlignment="1" applyProtection="1">
      <alignment horizontal="center" vertical="center" wrapText="1"/>
      <protection/>
    </xf>
    <xf numFmtId="182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180" fontId="79" fillId="32" borderId="23" xfId="0" applyNumberFormat="1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3" fillId="33" borderId="83" xfId="0" applyFont="1" applyFill="1" applyBorder="1" applyAlignment="1" applyProtection="1">
      <alignment horizontal="right" vertical="center"/>
      <protection/>
    </xf>
    <xf numFmtId="0" fontId="30" fillId="33" borderId="83" xfId="0" applyFont="1" applyFill="1" applyBorder="1" applyAlignment="1">
      <alignment horizontal="right" vertical="center"/>
    </xf>
    <xf numFmtId="0" fontId="3" fillId="33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>
      <alignment horizontal="left" vertical="center"/>
    </xf>
    <xf numFmtId="0" fontId="30" fillId="33" borderId="0" xfId="0" applyFont="1" applyFill="1" applyAlignment="1">
      <alignment horizontal="left" vertical="center"/>
    </xf>
    <xf numFmtId="180" fontId="8" fillId="33" borderId="0" xfId="0" applyNumberFormat="1" applyFont="1" applyFill="1" applyBorder="1" applyAlignment="1" applyProtection="1">
      <alignment vertical="center"/>
      <protection/>
    </xf>
    <xf numFmtId="18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_Plan Уч(бакал.) д_о 2013_14а" xfId="54"/>
    <cellStyle name="Обычный_Т_т_ЛП_бакалавр заочна_2013_201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37"/>
  <sheetViews>
    <sheetView view="pageBreakPreview" zoomScale="70" zoomScaleNormal="50" zoomScaleSheetLayoutView="70" zoomScalePageLayoutView="0" workbookViewId="0" topLeftCell="A1">
      <selection activeCell="K13" sqref="K13"/>
    </sheetView>
  </sheetViews>
  <sheetFormatPr defaultColWidth="3.25390625" defaultRowHeight="12.75"/>
  <cols>
    <col min="1" max="1" width="3.25390625" style="108" customWidth="1"/>
    <col min="2" max="54" width="4.75390625" style="108" customWidth="1"/>
    <col min="55" max="16384" width="3.25390625" style="108" customWidth="1"/>
  </cols>
  <sheetData>
    <row r="1" ht="16.5" customHeight="1"/>
    <row r="2" spans="2:54" ht="30">
      <c r="B2" s="896"/>
      <c r="C2" s="896"/>
      <c r="D2" s="896"/>
      <c r="E2" s="896"/>
      <c r="F2" s="896"/>
      <c r="G2" s="896"/>
      <c r="H2" s="896"/>
      <c r="I2" s="896"/>
      <c r="J2" s="896"/>
      <c r="K2" s="896"/>
      <c r="L2" s="896"/>
      <c r="M2" s="896"/>
      <c r="N2" s="896"/>
      <c r="O2" s="896"/>
      <c r="P2" s="896"/>
      <c r="Q2" s="895" t="s">
        <v>85</v>
      </c>
      <c r="R2" s="895"/>
      <c r="S2" s="895"/>
      <c r="T2" s="895"/>
      <c r="U2" s="895"/>
      <c r="V2" s="895"/>
      <c r="W2" s="895"/>
      <c r="X2" s="895"/>
      <c r="Y2" s="895"/>
      <c r="Z2" s="895"/>
      <c r="AA2" s="895"/>
      <c r="AB2" s="895"/>
      <c r="AC2" s="895"/>
      <c r="AD2" s="895"/>
      <c r="AE2" s="895"/>
      <c r="AF2" s="895"/>
      <c r="AG2" s="895"/>
      <c r="AH2" s="895"/>
      <c r="AI2" s="895"/>
      <c r="AJ2" s="895"/>
      <c r="AK2" s="895"/>
      <c r="AL2" s="895"/>
      <c r="AM2" s="895"/>
      <c r="AN2" s="895"/>
      <c r="AO2" s="895"/>
      <c r="AP2" s="894"/>
      <c r="AQ2" s="894"/>
      <c r="AR2" s="894"/>
      <c r="AS2" s="894"/>
      <c r="AT2" s="894"/>
      <c r="AU2" s="894"/>
      <c r="AV2" s="894"/>
      <c r="AW2" s="894"/>
      <c r="AX2" s="894"/>
      <c r="AY2" s="894"/>
      <c r="AZ2" s="894"/>
      <c r="BA2" s="894"/>
      <c r="BB2" s="894"/>
    </row>
    <row r="3" spans="2:54" ht="23.25" customHeight="1">
      <c r="B3" s="888" t="s">
        <v>243</v>
      </c>
      <c r="C3" s="888"/>
      <c r="D3" s="888"/>
      <c r="E3" s="888"/>
      <c r="F3" s="888"/>
      <c r="G3" s="888"/>
      <c r="H3" s="888"/>
      <c r="I3" s="888"/>
      <c r="J3" s="888"/>
      <c r="K3" s="888"/>
      <c r="L3" s="888"/>
      <c r="M3" s="888"/>
      <c r="N3" s="888"/>
      <c r="O3" s="888"/>
      <c r="P3" s="888"/>
      <c r="Q3" s="666"/>
      <c r="R3" s="666"/>
      <c r="S3" s="666"/>
      <c r="T3" s="666"/>
      <c r="U3" s="666"/>
      <c r="V3" s="666"/>
      <c r="W3" s="666"/>
      <c r="X3" s="666"/>
      <c r="Y3" s="666"/>
      <c r="Z3" s="666"/>
      <c r="AA3" s="666"/>
      <c r="AB3" s="666"/>
      <c r="AC3" s="666"/>
      <c r="AD3" s="666"/>
      <c r="AE3" s="666"/>
      <c r="AF3" s="666"/>
      <c r="AG3" s="666"/>
      <c r="AH3" s="666"/>
      <c r="AI3" s="666"/>
      <c r="AJ3" s="666"/>
      <c r="AK3" s="666"/>
      <c r="AL3" s="666"/>
      <c r="AM3" s="666"/>
      <c r="AN3" s="666"/>
      <c r="AO3" s="666"/>
      <c r="AP3" s="894"/>
      <c r="AQ3" s="894"/>
      <c r="AR3" s="894"/>
      <c r="AS3" s="894"/>
      <c r="AT3" s="894"/>
      <c r="AU3" s="894"/>
      <c r="AV3" s="894"/>
      <c r="AW3" s="894"/>
      <c r="AX3" s="894"/>
      <c r="AY3" s="894"/>
      <c r="AZ3" s="894"/>
      <c r="BA3" s="894"/>
      <c r="BB3" s="894"/>
    </row>
    <row r="4" spans="2:54" ht="25.5" customHeight="1">
      <c r="B4" s="888" t="s">
        <v>244</v>
      </c>
      <c r="C4" s="888"/>
      <c r="D4" s="888"/>
      <c r="E4" s="888"/>
      <c r="F4" s="888"/>
      <c r="G4" s="888"/>
      <c r="H4" s="888"/>
      <c r="I4" s="888"/>
      <c r="J4" s="888"/>
      <c r="K4" s="888"/>
      <c r="L4" s="888"/>
      <c r="M4" s="888"/>
      <c r="N4" s="888"/>
      <c r="O4" s="888"/>
      <c r="P4" s="888"/>
      <c r="Q4" s="900" t="s">
        <v>13</v>
      </c>
      <c r="R4" s="900"/>
      <c r="S4" s="900"/>
      <c r="T4" s="900"/>
      <c r="U4" s="900"/>
      <c r="V4" s="900"/>
      <c r="W4" s="900"/>
      <c r="X4" s="900"/>
      <c r="Y4" s="900"/>
      <c r="Z4" s="900"/>
      <c r="AA4" s="900"/>
      <c r="AB4" s="900"/>
      <c r="AC4" s="900"/>
      <c r="AD4" s="900"/>
      <c r="AE4" s="900"/>
      <c r="AF4" s="900"/>
      <c r="AG4" s="900"/>
      <c r="AH4" s="900"/>
      <c r="AI4" s="900"/>
      <c r="AJ4" s="900"/>
      <c r="AK4" s="900"/>
      <c r="AL4" s="900"/>
      <c r="AM4" s="900"/>
      <c r="AN4" s="900"/>
      <c r="AO4" s="900"/>
      <c r="AP4" s="894"/>
      <c r="AQ4" s="894"/>
      <c r="AR4" s="894"/>
      <c r="AS4" s="894"/>
      <c r="AT4" s="894"/>
      <c r="AU4" s="894"/>
      <c r="AV4" s="894"/>
      <c r="AW4" s="894"/>
      <c r="AX4" s="894"/>
      <c r="AY4" s="894"/>
      <c r="AZ4" s="894"/>
      <c r="BA4" s="894"/>
      <c r="BB4" s="894"/>
    </row>
    <row r="5" spans="2:54" ht="29.25" customHeight="1">
      <c r="B5" s="902" t="s">
        <v>365</v>
      </c>
      <c r="C5" s="902"/>
      <c r="D5" s="902"/>
      <c r="E5" s="902"/>
      <c r="F5" s="902"/>
      <c r="G5" s="902"/>
      <c r="H5" s="902"/>
      <c r="I5" s="902"/>
      <c r="J5" s="902"/>
      <c r="K5" s="902"/>
      <c r="L5" s="902"/>
      <c r="M5" s="902"/>
      <c r="N5" s="902"/>
      <c r="O5" s="902"/>
      <c r="P5" s="902"/>
      <c r="Q5" s="667"/>
      <c r="R5" s="667"/>
      <c r="S5" s="667"/>
      <c r="T5" s="667"/>
      <c r="U5" s="667"/>
      <c r="V5" s="667"/>
      <c r="W5" s="667"/>
      <c r="X5" s="667"/>
      <c r="Y5" s="667"/>
      <c r="Z5" s="667"/>
      <c r="AA5" s="667"/>
      <c r="AB5" s="667"/>
      <c r="AC5" s="667"/>
      <c r="AD5" s="667"/>
      <c r="AE5" s="667"/>
      <c r="AF5" s="667"/>
      <c r="AG5" s="667"/>
      <c r="AH5" s="667"/>
      <c r="AI5" s="667"/>
      <c r="AJ5" s="667"/>
      <c r="AK5" s="667"/>
      <c r="AL5" s="667"/>
      <c r="AM5" s="667"/>
      <c r="AN5" s="667"/>
      <c r="AO5" s="899" t="s">
        <v>366</v>
      </c>
      <c r="AP5" s="899"/>
      <c r="AQ5" s="899"/>
      <c r="AR5" s="899"/>
      <c r="AS5" s="899"/>
      <c r="AT5" s="899"/>
      <c r="AU5" s="899"/>
      <c r="AV5" s="899"/>
      <c r="AW5" s="899"/>
      <c r="AX5" s="899"/>
      <c r="AY5" s="899"/>
      <c r="AZ5" s="899"/>
      <c r="BA5" s="899"/>
      <c r="BB5" s="899"/>
    </row>
    <row r="6" spans="2:54" s="117" customFormat="1" ht="23.25" customHeight="1">
      <c r="B6" s="901" t="s">
        <v>441</v>
      </c>
      <c r="C6" s="901"/>
      <c r="D6" s="901"/>
      <c r="E6" s="901"/>
      <c r="F6" s="901"/>
      <c r="G6" s="901"/>
      <c r="H6" s="901"/>
      <c r="I6" s="901"/>
      <c r="J6" s="901"/>
      <c r="K6" s="901"/>
      <c r="L6" s="901"/>
      <c r="M6" s="901"/>
      <c r="N6" s="901"/>
      <c r="O6" s="901"/>
      <c r="P6" s="901"/>
      <c r="Q6" s="668"/>
      <c r="R6" s="668"/>
      <c r="S6" s="668"/>
      <c r="T6" s="668"/>
      <c r="U6" s="668"/>
      <c r="V6" s="668"/>
      <c r="W6" s="668"/>
      <c r="X6" s="668"/>
      <c r="Y6" s="668"/>
      <c r="Z6" s="668"/>
      <c r="AA6" s="668"/>
      <c r="AB6" s="668"/>
      <c r="AC6" s="668"/>
      <c r="AD6" s="668"/>
      <c r="AE6" s="668"/>
      <c r="AF6" s="668"/>
      <c r="AG6" s="668"/>
      <c r="AH6" s="668"/>
      <c r="AI6" s="668"/>
      <c r="AJ6" s="668"/>
      <c r="AK6" s="668"/>
      <c r="AL6" s="668"/>
      <c r="AM6" s="668"/>
      <c r="AN6" s="668"/>
      <c r="AO6" s="899"/>
      <c r="AP6" s="899"/>
      <c r="AQ6" s="899"/>
      <c r="AR6" s="899"/>
      <c r="AS6" s="899"/>
      <c r="AT6" s="899"/>
      <c r="AU6" s="899"/>
      <c r="AV6" s="899"/>
      <c r="AW6" s="899"/>
      <c r="AX6" s="899"/>
      <c r="AY6" s="899"/>
      <c r="AZ6" s="899"/>
      <c r="BA6" s="899"/>
      <c r="BB6" s="899"/>
    </row>
    <row r="7" spans="2:54" s="117" customFormat="1" ht="22.5" customHeight="1">
      <c r="B7" s="665"/>
      <c r="C7" s="665"/>
      <c r="D7" s="665"/>
      <c r="E7" s="665"/>
      <c r="F7" s="665"/>
      <c r="G7" s="665"/>
      <c r="H7" s="665"/>
      <c r="I7" s="665"/>
      <c r="J7" s="665"/>
      <c r="K7" s="665"/>
      <c r="L7" s="665"/>
      <c r="M7" s="665"/>
      <c r="N7" s="665"/>
      <c r="O7" s="665"/>
      <c r="P7" s="665"/>
      <c r="Q7" s="669"/>
      <c r="R7" s="669"/>
      <c r="S7" s="669"/>
      <c r="T7" s="669"/>
      <c r="U7" s="669"/>
      <c r="V7" s="669"/>
      <c r="W7" s="669"/>
      <c r="X7" s="669"/>
      <c r="Y7" s="669"/>
      <c r="Z7" s="669"/>
      <c r="AA7" s="669"/>
      <c r="AB7" s="669"/>
      <c r="AC7" s="669"/>
      <c r="AD7" s="669"/>
      <c r="AE7" s="669"/>
      <c r="AF7" s="669"/>
      <c r="AG7" s="669"/>
      <c r="AH7" s="669"/>
      <c r="AI7" s="669"/>
      <c r="AJ7" s="669"/>
      <c r="AK7" s="669"/>
      <c r="AL7" s="669"/>
      <c r="AM7" s="669"/>
      <c r="AN7" s="669"/>
      <c r="AO7" s="899"/>
      <c r="AP7" s="899"/>
      <c r="AQ7" s="899"/>
      <c r="AR7" s="899"/>
      <c r="AS7" s="899"/>
      <c r="AT7" s="899"/>
      <c r="AU7" s="899"/>
      <c r="AV7" s="899"/>
      <c r="AW7" s="899"/>
      <c r="AX7" s="899"/>
      <c r="AY7" s="899"/>
      <c r="AZ7" s="899"/>
      <c r="BA7" s="899"/>
      <c r="BB7" s="899"/>
    </row>
    <row r="8" spans="2:54" s="117" customFormat="1" ht="23.25" customHeight="1">
      <c r="B8" s="888" t="s">
        <v>30</v>
      </c>
      <c r="C8" s="888"/>
      <c r="D8" s="888"/>
      <c r="E8" s="888"/>
      <c r="F8" s="888"/>
      <c r="G8" s="888"/>
      <c r="H8" s="888"/>
      <c r="I8" s="888"/>
      <c r="J8" s="888"/>
      <c r="K8" s="888"/>
      <c r="L8" s="888"/>
      <c r="M8" s="888"/>
      <c r="N8" s="888"/>
      <c r="O8" s="888"/>
      <c r="P8" s="888"/>
      <c r="Q8" s="897" t="s">
        <v>91</v>
      </c>
      <c r="R8" s="898"/>
      <c r="S8" s="898"/>
      <c r="T8" s="898"/>
      <c r="U8" s="898"/>
      <c r="V8" s="898"/>
      <c r="W8" s="898"/>
      <c r="X8" s="898"/>
      <c r="Y8" s="898"/>
      <c r="Z8" s="898"/>
      <c r="AA8" s="898"/>
      <c r="AB8" s="898"/>
      <c r="AC8" s="898"/>
      <c r="AD8" s="898"/>
      <c r="AE8" s="898"/>
      <c r="AF8" s="898"/>
      <c r="AG8" s="898"/>
      <c r="AH8" s="898"/>
      <c r="AI8" s="898"/>
      <c r="AJ8" s="898"/>
      <c r="AK8" s="898"/>
      <c r="AL8" s="898"/>
      <c r="AM8" s="898"/>
      <c r="AN8" s="898"/>
      <c r="AO8" s="903" t="s">
        <v>371</v>
      </c>
      <c r="AP8" s="904"/>
      <c r="AQ8" s="904"/>
      <c r="AR8" s="904"/>
      <c r="AS8" s="904"/>
      <c r="AT8" s="904"/>
      <c r="AU8" s="904"/>
      <c r="AV8" s="904"/>
      <c r="AW8" s="904"/>
      <c r="AX8" s="904"/>
      <c r="AY8" s="904"/>
      <c r="AZ8" s="904"/>
      <c r="BA8" s="904"/>
      <c r="BB8" s="904"/>
    </row>
    <row r="9" spans="2:54" s="117" customFormat="1" ht="27.75" customHeight="1">
      <c r="B9" s="888" t="s">
        <v>245</v>
      </c>
      <c r="C9" s="888"/>
      <c r="D9" s="888"/>
      <c r="E9" s="888"/>
      <c r="F9" s="888"/>
      <c r="G9" s="888"/>
      <c r="H9" s="888"/>
      <c r="I9" s="888"/>
      <c r="J9" s="888"/>
      <c r="K9" s="888"/>
      <c r="L9" s="888"/>
      <c r="M9" s="888"/>
      <c r="N9" s="888"/>
      <c r="O9" s="888"/>
      <c r="P9" s="888"/>
      <c r="Q9" s="891" t="s">
        <v>367</v>
      </c>
      <c r="R9" s="892"/>
      <c r="S9" s="892"/>
      <c r="T9" s="892"/>
      <c r="U9" s="892"/>
      <c r="V9" s="892"/>
      <c r="W9" s="892"/>
      <c r="X9" s="892"/>
      <c r="Y9" s="892"/>
      <c r="Z9" s="892"/>
      <c r="AA9" s="892"/>
      <c r="AB9" s="892"/>
      <c r="AC9" s="668"/>
      <c r="AD9" s="668"/>
      <c r="AE9" s="668"/>
      <c r="AF9" s="668"/>
      <c r="AG9" s="668"/>
      <c r="AH9" s="668"/>
      <c r="AI9" s="668"/>
      <c r="AJ9" s="668"/>
      <c r="AK9" s="668"/>
      <c r="AL9" s="668"/>
      <c r="AM9" s="668"/>
      <c r="AN9" s="668"/>
      <c r="AO9" s="670"/>
      <c r="AP9" s="670"/>
      <c r="AQ9" s="670"/>
      <c r="AR9" s="670"/>
      <c r="AS9" s="670"/>
      <c r="AT9" s="670"/>
      <c r="AU9" s="670"/>
      <c r="AV9" s="670"/>
      <c r="AW9" s="670"/>
      <c r="AX9" s="670"/>
      <c r="AY9" s="670"/>
      <c r="AZ9" s="670"/>
      <c r="BA9" s="670"/>
      <c r="BB9" s="670"/>
    </row>
    <row r="10" spans="2:54" s="117" customFormat="1" ht="27.75" customHeight="1">
      <c r="B10" s="671"/>
      <c r="C10" s="671"/>
      <c r="D10" s="671"/>
      <c r="E10" s="671"/>
      <c r="F10" s="671"/>
      <c r="G10" s="671"/>
      <c r="H10" s="671"/>
      <c r="I10" s="671"/>
      <c r="J10" s="671"/>
      <c r="K10" s="671"/>
      <c r="L10" s="671"/>
      <c r="M10" s="671"/>
      <c r="N10" s="671"/>
      <c r="O10" s="671"/>
      <c r="P10" s="671"/>
      <c r="Q10" s="891" t="s">
        <v>368</v>
      </c>
      <c r="R10" s="892"/>
      <c r="S10" s="892"/>
      <c r="T10" s="892"/>
      <c r="U10" s="892"/>
      <c r="V10" s="892"/>
      <c r="W10" s="892"/>
      <c r="X10" s="892"/>
      <c r="Y10" s="892"/>
      <c r="Z10" s="892"/>
      <c r="AA10" s="892"/>
      <c r="AB10" s="892"/>
      <c r="AC10" s="892"/>
      <c r="AD10" s="892"/>
      <c r="AE10" s="892"/>
      <c r="AF10" s="892"/>
      <c r="AG10" s="892"/>
      <c r="AH10" s="892"/>
      <c r="AI10" s="892"/>
      <c r="AJ10" s="892"/>
      <c r="AK10" s="892"/>
      <c r="AL10" s="892"/>
      <c r="AM10" s="668"/>
      <c r="AN10" s="668"/>
      <c r="AO10" s="889" t="s">
        <v>90</v>
      </c>
      <c r="AP10" s="889"/>
      <c r="AQ10" s="889"/>
      <c r="AR10" s="889"/>
      <c r="AS10" s="889"/>
      <c r="AT10" s="889"/>
      <c r="AU10" s="889"/>
      <c r="AV10" s="889"/>
      <c r="AW10" s="889"/>
      <c r="AX10" s="889"/>
      <c r="AY10" s="889"/>
      <c r="AZ10" s="889"/>
      <c r="BA10" s="889"/>
      <c r="BB10" s="889"/>
    </row>
    <row r="11" spans="2:54" s="117" customFormat="1" ht="27.75" customHeight="1">
      <c r="B11" s="671"/>
      <c r="C11" s="671"/>
      <c r="D11" s="671"/>
      <c r="E11" s="671"/>
      <c r="F11" s="671"/>
      <c r="G11" s="671"/>
      <c r="H11" s="671"/>
      <c r="I11" s="671"/>
      <c r="J11" s="671"/>
      <c r="K11" s="671"/>
      <c r="L11" s="671"/>
      <c r="M11" s="671"/>
      <c r="N11" s="671"/>
      <c r="O11" s="671"/>
      <c r="P11" s="671"/>
      <c r="Q11" s="891" t="s">
        <v>369</v>
      </c>
      <c r="R11" s="892"/>
      <c r="S11" s="892"/>
      <c r="T11" s="892"/>
      <c r="U11" s="892"/>
      <c r="V11" s="892"/>
      <c r="W11" s="892"/>
      <c r="X11" s="892"/>
      <c r="Y11" s="892"/>
      <c r="Z11" s="892"/>
      <c r="AA11" s="892"/>
      <c r="AB11" s="892"/>
      <c r="AC11" s="892"/>
      <c r="AD11" s="892"/>
      <c r="AE11" s="892"/>
      <c r="AF11" s="892"/>
      <c r="AG11" s="892"/>
      <c r="AH11" s="892"/>
      <c r="AI11" s="892"/>
      <c r="AJ11" s="892"/>
      <c r="AK11" s="892"/>
      <c r="AL11" s="893"/>
      <c r="AM11" s="668"/>
      <c r="AN11" s="668"/>
      <c r="AO11" s="890"/>
      <c r="AP11" s="890"/>
      <c r="AQ11" s="890"/>
      <c r="AR11" s="890"/>
      <c r="AS11" s="890"/>
      <c r="AT11" s="890"/>
      <c r="AU11" s="890"/>
      <c r="AV11" s="890"/>
      <c r="AW11" s="890"/>
      <c r="AX11" s="890"/>
      <c r="AY11" s="890"/>
      <c r="AZ11" s="890"/>
      <c r="BA11" s="890"/>
      <c r="BB11" s="890"/>
    </row>
    <row r="12" spans="2:54" s="117" customFormat="1" ht="27.75" customHeight="1">
      <c r="B12" s="671"/>
      <c r="C12" s="671"/>
      <c r="D12" s="671"/>
      <c r="E12" s="671"/>
      <c r="F12" s="671"/>
      <c r="G12" s="671"/>
      <c r="H12" s="671"/>
      <c r="I12" s="671"/>
      <c r="J12" s="671"/>
      <c r="K12" s="671"/>
      <c r="L12" s="671"/>
      <c r="M12" s="671"/>
      <c r="N12" s="671"/>
      <c r="O12" s="671"/>
      <c r="P12" s="671"/>
      <c r="Q12" s="893"/>
      <c r="R12" s="893"/>
      <c r="S12" s="893"/>
      <c r="T12" s="893"/>
      <c r="U12" s="893"/>
      <c r="V12" s="893"/>
      <c r="W12" s="893"/>
      <c r="X12" s="893"/>
      <c r="Y12" s="893"/>
      <c r="Z12" s="893"/>
      <c r="AA12" s="893"/>
      <c r="AB12" s="893"/>
      <c r="AC12" s="893"/>
      <c r="AD12" s="893"/>
      <c r="AE12" s="893"/>
      <c r="AF12" s="893"/>
      <c r="AG12" s="893"/>
      <c r="AH12" s="893"/>
      <c r="AI12" s="893"/>
      <c r="AJ12" s="893"/>
      <c r="AK12" s="893"/>
      <c r="AL12" s="893"/>
      <c r="AM12" s="672"/>
      <c r="AN12" s="672"/>
      <c r="AO12" s="673"/>
      <c r="AP12" s="673"/>
      <c r="AQ12" s="673"/>
      <c r="AR12" s="673"/>
      <c r="AS12" s="673"/>
      <c r="AT12" s="673"/>
      <c r="AU12" s="673"/>
      <c r="AV12" s="673"/>
      <c r="AW12" s="673"/>
      <c r="AX12" s="673"/>
      <c r="AY12" s="673"/>
      <c r="AZ12" s="673"/>
      <c r="BA12" s="673"/>
      <c r="BB12" s="673"/>
    </row>
    <row r="13" spans="2:54" s="117" customFormat="1" ht="56.25" customHeight="1">
      <c r="B13" s="671"/>
      <c r="C13" s="671"/>
      <c r="D13" s="671"/>
      <c r="E13" s="671"/>
      <c r="F13" s="671"/>
      <c r="G13" s="671"/>
      <c r="H13" s="671"/>
      <c r="I13" s="671"/>
      <c r="J13" s="671"/>
      <c r="K13" s="671"/>
      <c r="L13" s="671"/>
      <c r="M13" s="671"/>
      <c r="N13" s="671"/>
      <c r="O13" s="671"/>
      <c r="P13" s="671"/>
      <c r="Q13" s="906" t="s">
        <v>370</v>
      </c>
      <c r="R13" s="906"/>
      <c r="S13" s="906"/>
      <c r="T13" s="906"/>
      <c r="U13" s="906"/>
      <c r="V13" s="906"/>
      <c r="W13" s="906"/>
      <c r="X13" s="906"/>
      <c r="Y13" s="906"/>
      <c r="Z13" s="906"/>
      <c r="AA13" s="906"/>
      <c r="AB13" s="906"/>
      <c r="AC13" s="906"/>
      <c r="AD13" s="906"/>
      <c r="AE13" s="906"/>
      <c r="AF13" s="906"/>
      <c r="AG13" s="906"/>
      <c r="AH13" s="906"/>
      <c r="AI13" s="906"/>
      <c r="AJ13" s="906"/>
      <c r="AK13" s="906"/>
      <c r="AL13" s="906"/>
      <c r="AM13" s="906"/>
      <c r="AN13" s="906"/>
      <c r="AO13" s="906"/>
      <c r="AP13" s="905"/>
      <c r="AQ13" s="905"/>
      <c r="AR13" s="905"/>
      <c r="AS13" s="905"/>
      <c r="AT13" s="905"/>
      <c r="AU13" s="905"/>
      <c r="AV13" s="905"/>
      <c r="AW13" s="905"/>
      <c r="AX13" s="905"/>
      <c r="AY13" s="905"/>
      <c r="AZ13" s="905"/>
      <c r="BA13" s="905"/>
      <c r="BB13" s="905"/>
    </row>
    <row r="14" spans="17:54" s="117" customFormat="1" ht="13.5" customHeight="1">
      <c r="Q14" s="882"/>
      <c r="R14" s="882"/>
      <c r="S14" s="882"/>
      <c r="T14" s="882"/>
      <c r="U14" s="882"/>
      <c r="V14" s="882"/>
      <c r="W14" s="882"/>
      <c r="X14" s="882"/>
      <c r="Y14" s="882"/>
      <c r="Z14" s="882"/>
      <c r="AA14" s="882"/>
      <c r="AB14" s="882"/>
      <c r="AC14" s="882"/>
      <c r="AD14" s="882"/>
      <c r="AE14" s="882"/>
      <c r="AF14" s="882"/>
      <c r="AG14" s="882"/>
      <c r="AH14" s="882"/>
      <c r="AI14" s="882"/>
      <c r="AJ14" s="882"/>
      <c r="AK14" s="882"/>
      <c r="AL14" s="882"/>
      <c r="AM14" s="882"/>
      <c r="AN14" s="882"/>
      <c r="AO14" s="882"/>
      <c r="AP14" s="882"/>
      <c r="AQ14" s="882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</row>
    <row r="15" spans="17:54" s="117" customFormat="1" ht="26.25" customHeight="1">
      <c r="Q15" s="877" t="s">
        <v>202</v>
      </c>
      <c r="R15" s="878"/>
      <c r="S15" s="878"/>
      <c r="T15" s="878"/>
      <c r="U15" s="878"/>
      <c r="V15" s="878"/>
      <c r="W15" s="878"/>
      <c r="X15" s="878"/>
      <c r="Y15" s="878"/>
      <c r="Z15" s="878"/>
      <c r="AA15" s="878"/>
      <c r="AB15" s="878"/>
      <c r="AC15" s="878"/>
      <c r="AD15" s="878"/>
      <c r="AE15" s="878"/>
      <c r="AF15" s="878"/>
      <c r="AG15" s="878"/>
      <c r="AH15" s="878"/>
      <c r="AI15" s="878"/>
      <c r="AJ15" s="878"/>
      <c r="AK15" s="878"/>
      <c r="AL15" s="878"/>
      <c r="AM15" s="878"/>
      <c r="AN15" s="878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  <c r="BB15" s="125"/>
    </row>
    <row r="16" spans="42:54" s="117" customFormat="1" ht="18.75"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  <c r="BB16" s="125"/>
    </row>
    <row r="17" spans="2:54" s="117" customFormat="1" ht="22.5">
      <c r="B17" s="876" t="s">
        <v>426</v>
      </c>
      <c r="C17" s="876"/>
      <c r="D17" s="876"/>
      <c r="E17" s="876"/>
      <c r="F17" s="876"/>
      <c r="G17" s="876"/>
      <c r="H17" s="876"/>
      <c r="I17" s="876"/>
      <c r="J17" s="876"/>
      <c r="K17" s="876"/>
      <c r="L17" s="876"/>
      <c r="M17" s="876"/>
      <c r="N17" s="876"/>
      <c r="O17" s="876"/>
      <c r="P17" s="876"/>
      <c r="Q17" s="876"/>
      <c r="R17" s="876"/>
      <c r="S17" s="876"/>
      <c r="T17" s="876"/>
      <c r="U17" s="876"/>
      <c r="V17" s="876"/>
      <c r="W17" s="876"/>
      <c r="X17" s="876"/>
      <c r="Y17" s="876"/>
      <c r="Z17" s="876"/>
      <c r="AA17" s="876"/>
      <c r="AB17" s="876"/>
      <c r="AC17" s="876"/>
      <c r="AD17" s="876"/>
      <c r="AE17" s="876"/>
      <c r="AF17" s="876"/>
      <c r="AG17" s="876"/>
      <c r="AH17" s="876"/>
      <c r="AI17" s="876"/>
      <c r="AJ17" s="876"/>
      <c r="AK17" s="876"/>
      <c r="AL17" s="876"/>
      <c r="AM17" s="876"/>
      <c r="AN17" s="876"/>
      <c r="AO17" s="876"/>
      <c r="AP17" s="876"/>
      <c r="AQ17" s="876"/>
      <c r="AR17" s="876"/>
      <c r="AS17" s="876"/>
      <c r="AT17" s="876"/>
      <c r="AU17" s="876"/>
      <c r="AV17" s="876"/>
      <c r="AW17" s="876"/>
      <c r="AX17" s="876"/>
      <c r="AY17" s="876"/>
      <c r="AZ17" s="876"/>
      <c r="BA17" s="876"/>
      <c r="BB17" s="876"/>
    </row>
    <row r="18" spans="2:54" s="117" customFormat="1" ht="18.75"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4"/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4"/>
      <c r="BB18" s="124"/>
    </row>
    <row r="19" spans="2:54" ht="18" customHeight="1">
      <c r="B19" s="879" t="s">
        <v>12</v>
      </c>
      <c r="C19" s="883" t="s">
        <v>0</v>
      </c>
      <c r="D19" s="883"/>
      <c r="E19" s="883"/>
      <c r="F19" s="883"/>
      <c r="G19" s="883" t="s">
        <v>1</v>
      </c>
      <c r="H19" s="883"/>
      <c r="I19" s="883"/>
      <c r="J19" s="883"/>
      <c r="K19" s="884" t="s">
        <v>2</v>
      </c>
      <c r="L19" s="887"/>
      <c r="M19" s="887"/>
      <c r="N19" s="886"/>
      <c r="O19" s="884" t="s">
        <v>3</v>
      </c>
      <c r="P19" s="887"/>
      <c r="Q19" s="887"/>
      <c r="R19" s="887"/>
      <c r="S19" s="886"/>
      <c r="T19" s="884" t="s">
        <v>4</v>
      </c>
      <c r="U19" s="885"/>
      <c r="V19" s="885"/>
      <c r="W19" s="885"/>
      <c r="X19" s="886"/>
      <c r="Y19" s="883" t="s">
        <v>5</v>
      </c>
      <c r="Z19" s="883"/>
      <c r="AA19" s="883"/>
      <c r="AB19" s="883"/>
      <c r="AC19" s="884" t="s">
        <v>6</v>
      </c>
      <c r="AD19" s="887"/>
      <c r="AE19" s="887"/>
      <c r="AF19" s="886"/>
      <c r="AG19" s="884" t="s">
        <v>7</v>
      </c>
      <c r="AH19" s="887"/>
      <c r="AI19" s="887"/>
      <c r="AJ19" s="886"/>
      <c r="AK19" s="884" t="s">
        <v>8</v>
      </c>
      <c r="AL19" s="887"/>
      <c r="AM19" s="887"/>
      <c r="AN19" s="887"/>
      <c r="AO19" s="886"/>
      <c r="AP19" s="883" t="s">
        <v>9</v>
      </c>
      <c r="AQ19" s="883"/>
      <c r="AR19" s="883"/>
      <c r="AS19" s="883"/>
      <c r="AT19" s="884" t="s">
        <v>10</v>
      </c>
      <c r="AU19" s="885"/>
      <c r="AV19" s="885"/>
      <c r="AW19" s="885"/>
      <c r="AX19" s="886"/>
      <c r="AY19" s="885" t="s">
        <v>11</v>
      </c>
      <c r="AZ19" s="887"/>
      <c r="BA19" s="887"/>
      <c r="BB19" s="886"/>
    </row>
    <row r="20" spans="2:54" s="123" customFormat="1" ht="20.25" customHeight="1">
      <c r="B20" s="879"/>
      <c r="C20" s="271">
        <v>1</v>
      </c>
      <c r="D20" s="271">
        <v>2</v>
      </c>
      <c r="E20" s="271">
        <v>3</v>
      </c>
      <c r="F20" s="271">
        <v>4</v>
      </c>
      <c r="G20" s="271">
        <v>5</v>
      </c>
      <c r="H20" s="271">
        <v>6</v>
      </c>
      <c r="I20" s="271">
        <v>7</v>
      </c>
      <c r="J20" s="271">
        <v>8</v>
      </c>
      <c r="K20" s="271">
        <v>9</v>
      </c>
      <c r="L20" s="271">
        <v>10</v>
      </c>
      <c r="M20" s="271">
        <v>11</v>
      </c>
      <c r="N20" s="271">
        <v>12</v>
      </c>
      <c r="O20" s="271">
        <v>13</v>
      </c>
      <c r="P20" s="271">
        <v>14</v>
      </c>
      <c r="Q20" s="271">
        <v>15</v>
      </c>
      <c r="R20" s="271">
        <v>16</v>
      </c>
      <c r="S20" s="271">
        <v>17</v>
      </c>
      <c r="T20" s="271">
        <v>18</v>
      </c>
      <c r="U20" s="271">
        <v>19</v>
      </c>
      <c r="V20" s="271">
        <v>20</v>
      </c>
      <c r="W20" s="271">
        <v>21</v>
      </c>
      <c r="X20" s="271">
        <v>22</v>
      </c>
      <c r="Y20" s="271">
        <v>23</v>
      </c>
      <c r="Z20" s="271">
        <v>24</v>
      </c>
      <c r="AA20" s="271">
        <v>25</v>
      </c>
      <c r="AB20" s="271">
        <v>26</v>
      </c>
      <c r="AC20" s="271">
        <v>27</v>
      </c>
      <c r="AD20" s="271">
        <v>28</v>
      </c>
      <c r="AE20" s="271">
        <v>29</v>
      </c>
      <c r="AF20" s="271">
        <v>30</v>
      </c>
      <c r="AG20" s="271">
        <v>31</v>
      </c>
      <c r="AH20" s="271">
        <v>32</v>
      </c>
      <c r="AI20" s="271">
        <v>33</v>
      </c>
      <c r="AJ20" s="271">
        <v>34</v>
      </c>
      <c r="AK20" s="271">
        <v>35</v>
      </c>
      <c r="AL20" s="271">
        <v>36</v>
      </c>
      <c r="AM20" s="271">
        <v>37</v>
      </c>
      <c r="AN20" s="271">
        <v>38</v>
      </c>
      <c r="AO20" s="271">
        <v>39</v>
      </c>
      <c r="AP20" s="271">
        <v>40</v>
      </c>
      <c r="AQ20" s="271">
        <v>41</v>
      </c>
      <c r="AR20" s="271">
        <v>42</v>
      </c>
      <c r="AS20" s="271">
        <v>43</v>
      </c>
      <c r="AT20" s="271">
        <v>44</v>
      </c>
      <c r="AU20" s="271">
        <v>45</v>
      </c>
      <c r="AV20" s="271">
        <v>46</v>
      </c>
      <c r="AW20" s="271">
        <v>47</v>
      </c>
      <c r="AX20" s="271">
        <v>48</v>
      </c>
      <c r="AY20" s="271">
        <v>49</v>
      </c>
      <c r="AZ20" s="271">
        <v>50</v>
      </c>
      <c r="BA20" s="271">
        <v>51</v>
      </c>
      <c r="BB20" s="271">
        <v>52</v>
      </c>
    </row>
    <row r="21" spans="2:54" ht="19.5" customHeight="1">
      <c r="B21" s="722" t="s">
        <v>221</v>
      </c>
      <c r="C21" s="272" t="s">
        <v>33</v>
      </c>
      <c r="D21" s="274"/>
      <c r="E21" s="273"/>
      <c r="F21" s="272"/>
      <c r="G21" s="272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 t="s">
        <v>14</v>
      </c>
      <c r="S21" s="274" t="s">
        <v>33</v>
      </c>
      <c r="T21" s="274" t="s">
        <v>15</v>
      </c>
      <c r="U21" s="274" t="s">
        <v>15</v>
      </c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 t="s">
        <v>14</v>
      </c>
      <c r="AS21" s="274" t="s">
        <v>15</v>
      </c>
      <c r="AT21" s="274" t="s">
        <v>15</v>
      </c>
      <c r="AU21" s="274" t="s">
        <v>15</v>
      </c>
      <c r="AV21" s="274" t="s">
        <v>15</v>
      </c>
      <c r="AW21" s="274" t="s">
        <v>15</v>
      </c>
      <c r="AX21" s="274" t="s">
        <v>15</v>
      </c>
      <c r="AY21" s="274" t="s">
        <v>15</v>
      </c>
      <c r="AZ21" s="274" t="s">
        <v>15</v>
      </c>
      <c r="BA21" s="274" t="s">
        <v>15</v>
      </c>
      <c r="BB21" s="274" t="s">
        <v>15</v>
      </c>
    </row>
    <row r="22" spans="2:54" ht="19.5" customHeight="1">
      <c r="B22" s="274" t="s">
        <v>222</v>
      </c>
      <c r="C22" s="272" t="s">
        <v>33</v>
      </c>
      <c r="D22" s="274"/>
      <c r="E22" s="274"/>
      <c r="F22" s="274"/>
      <c r="G22" s="272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 t="s">
        <v>14</v>
      </c>
      <c r="S22" s="274" t="s">
        <v>33</v>
      </c>
      <c r="T22" s="274" t="s">
        <v>15</v>
      </c>
      <c r="U22" s="274" t="s">
        <v>15</v>
      </c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 t="s">
        <v>14</v>
      </c>
      <c r="AS22" s="274" t="s">
        <v>15</v>
      </c>
      <c r="AT22" s="274" t="s">
        <v>15</v>
      </c>
      <c r="AU22" s="274" t="s">
        <v>15</v>
      </c>
      <c r="AV22" s="274" t="s">
        <v>15</v>
      </c>
      <c r="AW22" s="274" t="s">
        <v>15</v>
      </c>
      <c r="AX22" s="274" t="s">
        <v>15</v>
      </c>
      <c r="AY22" s="274" t="s">
        <v>15</v>
      </c>
      <c r="AZ22" s="274" t="s">
        <v>15</v>
      </c>
      <c r="BA22" s="274" t="s">
        <v>15</v>
      </c>
      <c r="BB22" s="274" t="s">
        <v>15</v>
      </c>
    </row>
    <row r="23" spans="2:54" ht="19.5" customHeight="1">
      <c r="B23" s="274" t="s">
        <v>223</v>
      </c>
      <c r="C23" s="272" t="s">
        <v>33</v>
      </c>
      <c r="D23" s="274" t="s">
        <v>224</v>
      </c>
      <c r="E23" s="274"/>
      <c r="F23" s="274"/>
      <c r="G23" s="272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 t="s">
        <v>14</v>
      </c>
      <c r="S23" s="274" t="s">
        <v>225</v>
      </c>
      <c r="T23" s="274" t="s">
        <v>33</v>
      </c>
      <c r="U23" s="274" t="s">
        <v>15</v>
      </c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 t="s">
        <v>84</v>
      </c>
      <c r="AR23" s="274" t="s">
        <v>14</v>
      </c>
      <c r="AS23" s="274" t="s">
        <v>15</v>
      </c>
      <c r="AT23" s="274" t="s">
        <v>15</v>
      </c>
      <c r="AU23" s="274" t="s">
        <v>15</v>
      </c>
      <c r="AV23" s="274" t="s">
        <v>15</v>
      </c>
      <c r="AW23" s="274" t="s">
        <v>15</v>
      </c>
      <c r="AX23" s="274" t="s">
        <v>15</v>
      </c>
      <c r="AY23" s="274" t="s">
        <v>15</v>
      </c>
      <c r="AZ23" s="274" t="s">
        <v>15</v>
      </c>
      <c r="BA23" s="274" t="s">
        <v>15</v>
      </c>
      <c r="BB23" s="274" t="s">
        <v>15</v>
      </c>
    </row>
    <row r="24" spans="2:54" ht="19.5" customHeight="1">
      <c r="B24" s="274" t="s">
        <v>226</v>
      </c>
      <c r="C24" s="272" t="s">
        <v>33</v>
      </c>
      <c r="D24" s="274" t="s">
        <v>224</v>
      </c>
      <c r="E24" s="274"/>
      <c r="F24" s="274"/>
      <c r="G24" s="272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 t="s">
        <v>14</v>
      </c>
      <c r="S24" s="274" t="s">
        <v>225</v>
      </c>
      <c r="T24" s="274" t="s">
        <v>33</v>
      </c>
      <c r="U24" s="274" t="s">
        <v>15</v>
      </c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 t="s">
        <v>84</v>
      </c>
      <c r="AR24" s="274" t="s">
        <v>14</v>
      </c>
      <c r="AS24" s="274" t="s">
        <v>15</v>
      </c>
      <c r="AT24" s="274" t="s">
        <v>15</v>
      </c>
      <c r="AU24" s="274" t="s">
        <v>15</v>
      </c>
      <c r="AV24" s="274" t="s">
        <v>15</v>
      </c>
      <c r="AW24" s="274" t="s">
        <v>15</v>
      </c>
      <c r="AX24" s="274" t="s">
        <v>15</v>
      </c>
      <c r="AY24" s="274" t="s">
        <v>15</v>
      </c>
      <c r="AZ24" s="274" t="s">
        <v>15</v>
      </c>
      <c r="BA24" s="274" t="s">
        <v>15</v>
      </c>
      <c r="BB24" s="274" t="s">
        <v>15</v>
      </c>
    </row>
    <row r="25" spans="2:54" ht="19.5" customHeight="1">
      <c r="B25" s="274" t="s">
        <v>227</v>
      </c>
      <c r="C25" s="272" t="s">
        <v>33</v>
      </c>
      <c r="D25" s="274" t="s">
        <v>224</v>
      </c>
      <c r="E25" s="275"/>
      <c r="F25" s="275"/>
      <c r="G25" s="275"/>
      <c r="H25" s="275"/>
      <c r="I25" s="275"/>
      <c r="J25" s="275"/>
      <c r="K25" s="275"/>
      <c r="L25" s="275"/>
      <c r="M25" s="275"/>
      <c r="N25" s="274"/>
      <c r="O25" s="275"/>
      <c r="P25" s="275"/>
      <c r="Q25" s="275"/>
      <c r="R25" s="274" t="s">
        <v>14</v>
      </c>
      <c r="S25" s="274" t="s">
        <v>225</v>
      </c>
      <c r="T25" s="274" t="s">
        <v>15</v>
      </c>
      <c r="U25" s="274" t="s">
        <v>326</v>
      </c>
      <c r="V25" s="273" t="s">
        <v>326</v>
      </c>
      <c r="W25" s="273" t="s">
        <v>326</v>
      </c>
      <c r="X25" s="275" t="s">
        <v>384</v>
      </c>
      <c r="Y25" s="275" t="s">
        <v>384</v>
      </c>
      <c r="Z25" s="275" t="s">
        <v>384</v>
      </c>
      <c r="AA25" s="275" t="s">
        <v>384</v>
      </c>
      <c r="AB25" s="275" t="s">
        <v>384</v>
      </c>
      <c r="AC25" s="275" t="s">
        <v>384</v>
      </c>
      <c r="AD25" s="275" t="s">
        <v>384</v>
      </c>
      <c r="AE25" s="275" t="s">
        <v>384</v>
      </c>
      <c r="AF25" s="275" t="s">
        <v>384</v>
      </c>
      <c r="AG25" s="275" t="s">
        <v>384</v>
      </c>
      <c r="AH25" s="275" t="s">
        <v>384</v>
      </c>
      <c r="AI25" s="275" t="s">
        <v>384</v>
      </c>
      <c r="AJ25" s="275" t="s">
        <v>384</v>
      </c>
      <c r="AK25" s="275" t="s">
        <v>384</v>
      </c>
      <c r="AL25" s="275" t="s">
        <v>384</v>
      </c>
      <c r="AM25" s="275" t="s">
        <v>384</v>
      </c>
      <c r="AN25" s="275" t="s">
        <v>384</v>
      </c>
      <c r="AO25" s="275" t="s">
        <v>384</v>
      </c>
      <c r="AP25" s="275" t="s">
        <v>384</v>
      </c>
      <c r="AQ25" s="275" t="s">
        <v>385</v>
      </c>
      <c r="AR25" s="275" t="s">
        <v>406</v>
      </c>
      <c r="AS25" s="275" t="s">
        <v>406</v>
      </c>
      <c r="AT25" s="273" t="s">
        <v>228</v>
      </c>
      <c r="AU25" s="273" t="s">
        <v>228</v>
      </c>
      <c r="AV25" s="273" t="s">
        <v>228</v>
      </c>
      <c r="AW25" s="273" t="s">
        <v>228</v>
      </c>
      <c r="AX25" s="273" t="s">
        <v>228</v>
      </c>
      <c r="AY25" s="273" t="s">
        <v>228</v>
      </c>
      <c r="AZ25" s="273" t="s">
        <v>228</v>
      </c>
      <c r="BA25" s="273" t="s">
        <v>228</v>
      </c>
      <c r="BB25" s="273" t="s">
        <v>228</v>
      </c>
    </row>
    <row r="26" spans="2:54" s="122" customFormat="1" ht="21" customHeight="1">
      <c r="B26" s="880" t="s">
        <v>405</v>
      </c>
      <c r="C26" s="880"/>
      <c r="D26" s="880"/>
      <c r="E26" s="880"/>
      <c r="F26" s="880"/>
      <c r="G26" s="880"/>
      <c r="H26" s="880"/>
      <c r="I26" s="880"/>
      <c r="J26" s="880"/>
      <c r="K26" s="881"/>
      <c r="L26" s="881"/>
      <c r="M26" s="881"/>
      <c r="N26" s="881"/>
      <c r="O26" s="881"/>
      <c r="P26" s="881"/>
      <c r="Q26" s="881"/>
      <c r="R26" s="881"/>
      <c r="S26" s="881"/>
      <c r="T26" s="881"/>
      <c r="U26" s="881"/>
      <c r="V26" s="881"/>
      <c r="W26" s="881"/>
      <c r="X26" s="881"/>
      <c r="Y26" s="881"/>
      <c r="Z26" s="881"/>
      <c r="AA26" s="881"/>
      <c r="AB26" s="881"/>
      <c r="AC26" s="881"/>
      <c r="AD26" s="881"/>
      <c r="AE26" s="881"/>
      <c r="AF26" s="881"/>
      <c r="AG26" s="881"/>
      <c r="AH26" s="881"/>
      <c r="AI26" s="881"/>
      <c r="AJ26" s="881"/>
      <c r="AK26" s="881"/>
      <c r="AL26" s="881"/>
      <c r="AM26" s="881"/>
      <c r="AN26" s="881"/>
      <c r="AO26" s="881"/>
      <c r="AP26" s="881"/>
      <c r="AQ26" s="881"/>
      <c r="AR26" s="881"/>
      <c r="AS26" s="881"/>
      <c r="AT26" s="881"/>
      <c r="AU26" s="881"/>
      <c r="AV26" s="881"/>
      <c r="AW26" s="121"/>
      <c r="AX26" s="121"/>
      <c r="AY26" s="121"/>
      <c r="AZ26" s="121"/>
      <c r="BA26" s="121"/>
      <c r="BB26" s="108"/>
    </row>
    <row r="27" spans="49:53" ht="15.75">
      <c r="AW27" s="121"/>
      <c r="AX27" s="121"/>
      <c r="AY27" s="121"/>
      <c r="AZ27" s="121"/>
      <c r="BA27" s="121"/>
    </row>
    <row r="28" spans="2:54" ht="21.75" customHeight="1">
      <c r="B28" s="120" t="s">
        <v>427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8"/>
      <c r="AY28" s="118"/>
      <c r="AZ28" s="118"/>
      <c r="BA28" s="118"/>
      <c r="BB28" s="117"/>
    </row>
    <row r="29" spans="2:54" ht="22.5" customHeight="1">
      <c r="B29" s="854" t="s">
        <v>12</v>
      </c>
      <c r="C29" s="855"/>
      <c r="D29" s="824" t="s">
        <v>229</v>
      </c>
      <c r="E29" s="872"/>
      <c r="F29" s="872"/>
      <c r="G29" s="824" t="s">
        <v>300</v>
      </c>
      <c r="H29" s="824"/>
      <c r="I29" s="824"/>
      <c r="J29" s="830" t="s">
        <v>414</v>
      </c>
      <c r="K29" s="831"/>
      <c r="L29" s="831"/>
      <c r="M29" s="840" t="s">
        <v>327</v>
      </c>
      <c r="N29" s="840"/>
      <c r="O29" s="840"/>
      <c r="P29" s="799" t="s">
        <v>412</v>
      </c>
      <c r="Q29" s="800"/>
      <c r="R29" s="864" t="s">
        <v>413</v>
      </c>
      <c r="S29" s="913"/>
      <c r="T29" s="914"/>
      <c r="U29" s="864" t="s">
        <v>230</v>
      </c>
      <c r="V29" s="855"/>
      <c r="W29" s="865"/>
      <c r="X29" s="864" t="s">
        <v>89</v>
      </c>
      <c r="Y29" s="855"/>
      <c r="Z29" s="865"/>
      <c r="AA29" s="112"/>
      <c r="AB29" s="819" t="s">
        <v>409</v>
      </c>
      <c r="AC29" s="819"/>
      <c r="AD29" s="807" t="s">
        <v>408</v>
      </c>
      <c r="AE29" s="807"/>
      <c r="AF29" s="807"/>
      <c r="AG29" s="807"/>
      <c r="AH29" s="807"/>
      <c r="AI29" s="807"/>
      <c r="AJ29" s="807"/>
      <c r="AK29" s="807"/>
      <c r="AL29" s="807"/>
      <c r="AM29" s="807"/>
      <c r="AN29" s="807"/>
      <c r="AO29" s="808"/>
      <c r="AP29" s="824" t="s">
        <v>301</v>
      </c>
      <c r="AQ29" s="825"/>
      <c r="AR29" s="825"/>
      <c r="AS29" s="825"/>
      <c r="AT29" s="276"/>
      <c r="AU29" s="109"/>
      <c r="AV29" s="109"/>
      <c r="AW29" s="109"/>
      <c r="AX29" s="109"/>
      <c r="AY29" s="276"/>
      <c r="AZ29" s="276"/>
      <c r="BA29" s="276"/>
      <c r="BB29" s="269"/>
    </row>
    <row r="30" spans="2:54" ht="15.75" customHeight="1">
      <c r="B30" s="856"/>
      <c r="C30" s="857"/>
      <c r="D30" s="872"/>
      <c r="E30" s="872"/>
      <c r="F30" s="872"/>
      <c r="G30" s="824"/>
      <c r="H30" s="824"/>
      <c r="I30" s="824"/>
      <c r="J30" s="832"/>
      <c r="K30" s="833"/>
      <c r="L30" s="833"/>
      <c r="M30" s="840"/>
      <c r="N30" s="840"/>
      <c r="O30" s="840"/>
      <c r="P30" s="801"/>
      <c r="Q30" s="802"/>
      <c r="R30" s="915"/>
      <c r="S30" s="916"/>
      <c r="T30" s="917"/>
      <c r="U30" s="856"/>
      <c r="V30" s="866"/>
      <c r="W30" s="867"/>
      <c r="X30" s="856"/>
      <c r="Y30" s="866"/>
      <c r="Z30" s="867"/>
      <c r="AA30" s="112"/>
      <c r="AB30" s="819"/>
      <c r="AC30" s="819"/>
      <c r="AD30" s="809"/>
      <c r="AE30" s="809"/>
      <c r="AF30" s="809"/>
      <c r="AG30" s="809"/>
      <c r="AH30" s="809"/>
      <c r="AI30" s="809"/>
      <c r="AJ30" s="809"/>
      <c r="AK30" s="809"/>
      <c r="AL30" s="809"/>
      <c r="AM30" s="809"/>
      <c r="AN30" s="809"/>
      <c r="AO30" s="810"/>
      <c r="AP30" s="825"/>
      <c r="AQ30" s="825"/>
      <c r="AR30" s="825"/>
      <c r="AS30" s="825"/>
      <c r="AT30" s="109"/>
      <c r="AU30" s="109"/>
      <c r="AV30" s="109"/>
      <c r="AW30" s="109"/>
      <c r="AX30" s="109"/>
      <c r="AY30" s="276"/>
      <c r="AZ30" s="276"/>
      <c r="BA30" s="276"/>
      <c r="BB30" s="269"/>
    </row>
    <row r="31" spans="2:54" ht="38.25" customHeight="1">
      <c r="B31" s="858"/>
      <c r="C31" s="859"/>
      <c r="D31" s="872"/>
      <c r="E31" s="872"/>
      <c r="F31" s="872"/>
      <c r="G31" s="824"/>
      <c r="H31" s="824"/>
      <c r="I31" s="824"/>
      <c r="J31" s="834"/>
      <c r="K31" s="835"/>
      <c r="L31" s="835"/>
      <c r="M31" s="840"/>
      <c r="N31" s="840"/>
      <c r="O31" s="840"/>
      <c r="P31" s="803"/>
      <c r="Q31" s="804"/>
      <c r="R31" s="918"/>
      <c r="S31" s="919"/>
      <c r="T31" s="920"/>
      <c r="U31" s="858"/>
      <c r="V31" s="859"/>
      <c r="W31" s="868"/>
      <c r="X31" s="858"/>
      <c r="Y31" s="859"/>
      <c r="Z31" s="868"/>
      <c r="AA31" s="112"/>
      <c r="AB31" s="819"/>
      <c r="AC31" s="819"/>
      <c r="AD31" s="811"/>
      <c r="AE31" s="811"/>
      <c r="AF31" s="811"/>
      <c r="AG31" s="811"/>
      <c r="AH31" s="811"/>
      <c r="AI31" s="811"/>
      <c r="AJ31" s="811"/>
      <c r="AK31" s="811"/>
      <c r="AL31" s="811"/>
      <c r="AM31" s="811"/>
      <c r="AN31" s="811"/>
      <c r="AO31" s="812"/>
      <c r="AP31" s="825"/>
      <c r="AQ31" s="825"/>
      <c r="AR31" s="825"/>
      <c r="AS31" s="825"/>
      <c r="AT31" s="109"/>
      <c r="AU31" s="109"/>
      <c r="AV31" s="109"/>
      <c r="AW31" s="109"/>
      <c r="AX31" s="109"/>
      <c r="AY31" s="276"/>
      <c r="AZ31" s="276"/>
      <c r="BA31" s="276"/>
      <c r="BB31" s="269"/>
    </row>
    <row r="32" spans="2:54" ht="21" customHeight="1">
      <c r="B32" s="860">
        <v>1</v>
      </c>
      <c r="C32" s="861"/>
      <c r="D32" s="838">
        <v>36</v>
      </c>
      <c r="E32" s="842"/>
      <c r="F32" s="843"/>
      <c r="G32" s="838">
        <v>2</v>
      </c>
      <c r="H32" s="842"/>
      <c r="I32" s="843"/>
      <c r="J32" s="836">
        <v>2</v>
      </c>
      <c r="K32" s="837"/>
      <c r="L32" s="837"/>
      <c r="M32" s="823"/>
      <c r="N32" s="823"/>
      <c r="O32" s="823"/>
      <c r="P32" s="805"/>
      <c r="Q32" s="806"/>
      <c r="R32" s="851"/>
      <c r="S32" s="852"/>
      <c r="T32" s="853"/>
      <c r="U32" s="838">
        <v>12</v>
      </c>
      <c r="V32" s="842"/>
      <c r="W32" s="843"/>
      <c r="X32" s="838">
        <f>SUM(D32:W32)</f>
        <v>52</v>
      </c>
      <c r="Y32" s="842"/>
      <c r="Z32" s="843"/>
      <c r="AA32" s="112"/>
      <c r="AB32" s="820" t="s">
        <v>410</v>
      </c>
      <c r="AC32" s="820"/>
      <c r="AD32" s="813" t="s">
        <v>411</v>
      </c>
      <c r="AE32" s="813"/>
      <c r="AF32" s="813"/>
      <c r="AG32" s="813"/>
      <c r="AH32" s="813"/>
      <c r="AI32" s="813"/>
      <c r="AJ32" s="813"/>
      <c r="AK32" s="813"/>
      <c r="AL32" s="813"/>
      <c r="AM32" s="813"/>
      <c r="AN32" s="813"/>
      <c r="AO32" s="814"/>
      <c r="AP32" s="826">
        <v>10</v>
      </c>
      <c r="AQ32" s="827"/>
      <c r="AR32" s="827"/>
      <c r="AS32" s="827"/>
      <c r="AT32" s="109"/>
      <c r="AU32" s="109"/>
      <c r="AV32" s="109"/>
      <c r="AW32" s="109"/>
      <c r="AX32" s="109"/>
      <c r="AY32" s="276"/>
      <c r="AZ32" s="276"/>
      <c r="BA32" s="276"/>
      <c r="BB32" s="269"/>
    </row>
    <row r="33" spans="2:54" ht="18" customHeight="1">
      <c r="B33" s="849">
        <v>2</v>
      </c>
      <c r="C33" s="850"/>
      <c r="D33" s="838">
        <v>36</v>
      </c>
      <c r="E33" s="842"/>
      <c r="F33" s="843"/>
      <c r="G33" s="838">
        <v>2</v>
      </c>
      <c r="H33" s="842"/>
      <c r="I33" s="843"/>
      <c r="J33" s="836">
        <v>2</v>
      </c>
      <c r="K33" s="837"/>
      <c r="L33" s="837"/>
      <c r="M33" s="823"/>
      <c r="N33" s="823"/>
      <c r="O33" s="823"/>
      <c r="P33" s="821"/>
      <c r="Q33" s="822"/>
      <c r="R33" s="851"/>
      <c r="S33" s="852"/>
      <c r="T33" s="853"/>
      <c r="U33" s="838">
        <v>12</v>
      </c>
      <c r="V33" s="842"/>
      <c r="W33" s="843"/>
      <c r="X33" s="838">
        <f>SUM(D33:W33)</f>
        <v>52</v>
      </c>
      <c r="Y33" s="842"/>
      <c r="Z33" s="843"/>
      <c r="AA33" s="112"/>
      <c r="AB33" s="820"/>
      <c r="AC33" s="820"/>
      <c r="AD33" s="815"/>
      <c r="AE33" s="815"/>
      <c r="AF33" s="815"/>
      <c r="AG33" s="815"/>
      <c r="AH33" s="815"/>
      <c r="AI33" s="815"/>
      <c r="AJ33" s="815"/>
      <c r="AK33" s="815"/>
      <c r="AL33" s="815"/>
      <c r="AM33" s="815"/>
      <c r="AN33" s="815"/>
      <c r="AO33" s="816"/>
      <c r="AP33" s="827"/>
      <c r="AQ33" s="827"/>
      <c r="AR33" s="827"/>
      <c r="AS33" s="827"/>
      <c r="AT33" s="270"/>
      <c r="AU33" s="109"/>
      <c r="AV33" s="109"/>
      <c r="AW33" s="109"/>
      <c r="AX33" s="109"/>
      <c r="AY33" s="270"/>
      <c r="AZ33" s="270"/>
      <c r="BA33" s="270"/>
      <c r="BB33" s="269"/>
    </row>
    <row r="34" spans="2:54" ht="21.75" customHeight="1">
      <c r="B34" s="849">
        <v>3</v>
      </c>
      <c r="C34" s="850"/>
      <c r="D34" s="838">
        <v>35</v>
      </c>
      <c r="E34" s="842"/>
      <c r="F34" s="843"/>
      <c r="G34" s="796">
        <v>3</v>
      </c>
      <c r="H34" s="797"/>
      <c r="I34" s="798"/>
      <c r="J34" s="836">
        <v>3</v>
      </c>
      <c r="K34" s="837"/>
      <c r="L34" s="837"/>
      <c r="M34" s="823"/>
      <c r="N34" s="823"/>
      <c r="O34" s="823"/>
      <c r="P34" s="821"/>
      <c r="Q34" s="822"/>
      <c r="R34" s="851"/>
      <c r="S34" s="852"/>
      <c r="T34" s="853"/>
      <c r="U34" s="838">
        <v>11</v>
      </c>
      <c r="V34" s="842"/>
      <c r="W34" s="843"/>
      <c r="X34" s="838">
        <f>SUM(D34:W34)</f>
        <v>52</v>
      </c>
      <c r="Y34" s="842"/>
      <c r="Z34" s="843"/>
      <c r="AA34" s="112"/>
      <c r="AB34" s="820"/>
      <c r="AC34" s="820"/>
      <c r="AD34" s="817"/>
      <c r="AE34" s="817"/>
      <c r="AF34" s="817"/>
      <c r="AG34" s="817"/>
      <c r="AH34" s="817"/>
      <c r="AI34" s="817"/>
      <c r="AJ34" s="817"/>
      <c r="AK34" s="817"/>
      <c r="AL34" s="817"/>
      <c r="AM34" s="817"/>
      <c r="AN34" s="817"/>
      <c r="AO34" s="818"/>
      <c r="AP34" s="827"/>
      <c r="AQ34" s="827"/>
      <c r="AR34" s="827"/>
      <c r="AS34" s="827"/>
      <c r="AT34" s="109"/>
      <c r="AU34" s="109"/>
      <c r="AV34" s="109"/>
      <c r="AW34" s="109"/>
      <c r="AX34" s="109"/>
      <c r="AY34" s="269"/>
      <c r="AZ34" s="269"/>
      <c r="BA34" s="269"/>
      <c r="BB34" s="269"/>
    </row>
    <row r="35" spans="2:54" ht="20.25" customHeight="1">
      <c r="B35" s="849">
        <v>4</v>
      </c>
      <c r="C35" s="850"/>
      <c r="D35" s="838">
        <v>35</v>
      </c>
      <c r="E35" s="842"/>
      <c r="F35" s="843"/>
      <c r="G35" s="796">
        <v>3</v>
      </c>
      <c r="H35" s="797"/>
      <c r="I35" s="798"/>
      <c r="J35" s="836">
        <v>3</v>
      </c>
      <c r="K35" s="837"/>
      <c r="L35" s="837"/>
      <c r="M35" s="823"/>
      <c r="N35" s="823"/>
      <c r="O35" s="823"/>
      <c r="P35" s="821"/>
      <c r="Q35" s="822"/>
      <c r="R35" s="873"/>
      <c r="S35" s="852"/>
      <c r="T35" s="853"/>
      <c r="U35" s="838">
        <v>11</v>
      </c>
      <c r="V35" s="842"/>
      <c r="W35" s="843"/>
      <c r="X35" s="838">
        <f>SUM(D35:W35)</f>
        <v>52</v>
      </c>
      <c r="Y35" s="842"/>
      <c r="Z35" s="843"/>
      <c r="AA35" s="112"/>
      <c r="AB35" s="116"/>
      <c r="AC35" s="116"/>
      <c r="AD35" s="116"/>
      <c r="AE35" s="116"/>
      <c r="AF35" s="116"/>
      <c r="AG35" s="116"/>
      <c r="AH35" s="116"/>
      <c r="AI35" s="115"/>
      <c r="AJ35" s="115"/>
      <c r="AK35" s="115"/>
      <c r="AL35" s="111"/>
      <c r="AM35" s="111"/>
      <c r="AN35" s="111"/>
      <c r="AO35" s="114"/>
      <c r="AP35" s="109"/>
      <c r="AQ35" s="109"/>
      <c r="AR35" s="109"/>
      <c r="AS35" s="109"/>
      <c r="AT35" s="109"/>
      <c r="AU35" s="109"/>
      <c r="AV35" s="109"/>
      <c r="AW35" s="109"/>
      <c r="AX35" s="109"/>
      <c r="AY35" s="113"/>
      <c r="AZ35" s="113"/>
      <c r="BA35" s="113"/>
      <c r="BB35" s="113"/>
    </row>
    <row r="36" spans="2:54" ht="19.5" customHeight="1">
      <c r="B36" s="849">
        <v>5</v>
      </c>
      <c r="C36" s="850"/>
      <c r="D36" s="844">
        <v>23</v>
      </c>
      <c r="E36" s="845"/>
      <c r="F36" s="846"/>
      <c r="G36" s="844">
        <v>2</v>
      </c>
      <c r="H36" s="842"/>
      <c r="I36" s="843"/>
      <c r="J36" s="838">
        <v>2</v>
      </c>
      <c r="K36" s="839"/>
      <c r="L36" s="839"/>
      <c r="M36" s="841">
        <v>3</v>
      </c>
      <c r="N36" s="841"/>
      <c r="O36" s="841"/>
      <c r="P36" s="828">
        <v>10</v>
      </c>
      <c r="Q36" s="829"/>
      <c r="R36" s="873">
        <v>2</v>
      </c>
      <c r="S36" s="874"/>
      <c r="T36" s="875"/>
      <c r="U36" s="844">
        <v>1</v>
      </c>
      <c r="V36" s="845"/>
      <c r="W36" s="846"/>
      <c r="X36" s="838">
        <f>SUM(D36:W36)</f>
        <v>43</v>
      </c>
      <c r="Y36" s="842"/>
      <c r="Z36" s="843"/>
      <c r="AA36" s="112"/>
      <c r="AB36" s="116"/>
      <c r="AC36" s="116"/>
      <c r="AD36" s="116"/>
      <c r="AE36" s="116"/>
      <c r="AF36" s="116"/>
      <c r="AG36" s="116"/>
      <c r="AH36" s="116"/>
      <c r="AI36" s="115"/>
      <c r="AJ36" s="115"/>
      <c r="AK36" s="115"/>
      <c r="AL36" s="111"/>
      <c r="AM36" s="111"/>
      <c r="AN36" s="111"/>
      <c r="AO36" s="114"/>
      <c r="AP36" s="109"/>
      <c r="AQ36" s="109"/>
      <c r="AR36" s="109"/>
      <c r="AS36" s="109"/>
      <c r="AT36" s="109"/>
      <c r="AU36" s="109"/>
      <c r="AV36" s="109"/>
      <c r="AW36" s="109"/>
      <c r="AX36" s="109"/>
      <c r="AY36" s="113"/>
      <c r="AZ36" s="113"/>
      <c r="BA36" s="113"/>
      <c r="BB36" s="113"/>
    </row>
    <row r="37" spans="2:54" ht="21.75" customHeight="1">
      <c r="B37" s="862" t="s">
        <v>16</v>
      </c>
      <c r="C37" s="863"/>
      <c r="D37" s="796">
        <f>SUM(D32:D36)</f>
        <v>165</v>
      </c>
      <c r="E37" s="847"/>
      <c r="F37" s="848"/>
      <c r="G37" s="796">
        <f>SUM(G32:G36)</f>
        <v>12</v>
      </c>
      <c r="H37" s="797"/>
      <c r="I37" s="798"/>
      <c r="J37" s="796">
        <f>SUM(J32:J36)</f>
        <v>12</v>
      </c>
      <c r="K37" s="797"/>
      <c r="L37" s="798"/>
      <c r="M37" s="796">
        <f>SUM(M32:M36)</f>
        <v>3</v>
      </c>
      <c r="N37" s="797"/>
      <c r="O37" s="798"/>
      <c r="P37" s="821">
        <f>P36</f>
        <v>10</v>
      </c>
      <c r="Q37" s="822"/>
      <c r="R37" s="873">
        <f>SUM(R36)</f>
        <v>2</v>
      </c>
      <c r="S37" s="852"/>
      <c r="T37" s="853"/>
      <c r="U37" s="844">
        <f>SUM(U32:W36)</f>
        <v>47</v>
      </c>
      <c r="V37" s="845"/>
      <c r="W37" s="846"/>
      <c r="X37" s="796">
        <f>SUM(X32:Z36)</f>
        <v>251</v>
      </c>
      <c r="Y37" s="797"/>
      <c r="Z37" s="798"/>
      <c r="AA37" s="112"/>
      <c r="AB37" s="869"/>
      <c r="AC37" s="870"/>
      <c r="AD37" s="870"/>
      <c r="AE37" s="870"/>
      <c r="AF37" s="870"/>
      <c r="AG37" s="870"/>
      <c r="AH37" s="870"/>
      <c r="AI37" s="871"/>
      <c r="AJ37" s="871"/>
      <c r="AK37" s="871"/>
      <c r="AL37" s="911"/>
      <c r="AM37" s="912"/>
      <c r="AN37" s="912"/>
      <c r="AO37" s="110"/>
      <c r="AP37" s="909"/>
      <c r="AQ37" s="870"/>
      <c r="AR37" s="870"/>
      <c r="AS37" s="870"/>
      <c r="AT37" s="907"/>
      <c r="AU37" s="910"/>
      <c r="AV37" s="910"/>
      <c r="AW37" s="910"/>
      <c r="AX37" s="910"/>
      <c r="AY37" s="907"/>
      <c r="AZ37" s="907"/>
      <c r="BA37" s="907"/>
      <c r="BB37" s="908"/>
    </row>
  </sheetData>
  <sheetProtection selectLockedCells="1" selectUnlockedCells="1"/>
  <mergeCells count="111">
    <mergeCell ref="AY37:BB37"/>
    <mergeCell ref="AP37:AS37"/>
    <mergeCell ref="AT37:AX37"/>
    <mergeCell ref="K19:N19"/>
    <mergeCell ref="AG19:AJ19"/>
    <mergeCell ref="G19:J19"/>
    <mergeCell ref="AC19:AF19"/>
    <mergeCell ref="AL37:AN37"/>
    <mergeCell ref="O19:S19"/>
    <mergeCell ref="R29:T31"/>
    <mergeCell ref="AK19:AO19"/>
    <mergeCell ref="R37:T37"/>
    <mergeCell ref="U37:W37"/>
    <mergeCell ref="U33:W33"/>
    <mergeCell ref="Y19:AB19"/>
    <mergeCell ref="U29:W31"/>
    <mergeCell ref="X36:Z36"/>
    <mergeCell ref="X35:Z35"/>
    <mergeCell ref="U32:W32"/>
    <mergeCell ref="X33:Z33"/>
    <mergeCell ref="B6:P6"/>
    <mergeCell ref="B5:P5"/>
    <mergeCell ref="AO8:BB8"/>
    <mergeCell ref="AP13:BB13"/>
    <mergeCell ref="Q10:AL10"/>
    <mergeCell ref="Q13:AO13"/>
    <mergeCell ref="Q9:AB9"/>
    <mergeCell ref="B8:P8"/>
    <mergeCell ref="B9:P9"/>
    <mergeCell ref="B3:P3"/>
    <mergeCell ref="AO10:BB11"/>
    <mergeCell ref="Q11:AL12"/>
    <mergeCell ref="AP2:BB4"/>
    <mergeCell ref="Q2:AO2"/>
    <mergeCell ref="B2:P2"/>
    <mergeCell ref="Q8:AN8"/>
    <mergeCell ref="AO5:BB7"/>
    <mergeCell ref="B4:P4"/>
    <mergeCell ref="Q4:AO4"/>
    <mergeCell ref="B17:BB17"/>
    <mergeCell ref="Q15:AN15"/>
    <mergeCell ref="B19:B20"/>
    <mergeCell ref="B26:AV26"/>
    <mergeCell ref="Q14:AQ14"/>
    <mergeCell ref="AP19:AS19"/>
    <mergeCell ref="AT19:AX19"/>
    <mergeCell ref="AY19:BB19"/>
    <mergeCell ref="T19:X19"/>
    <mergeCell ref="C19:F19"/>
    <mergeCell ref="B37:C37"/>
    <mergeCell ref="X29:Z31"/>
    <mergeCell ref="AB37:AH37"/>
    <mergeCell ref="AI37:AK37"/>
    <mergeCell ref="D29:F31"/>
    <mergeCell ref="R35:T35"/>
    <mergeCell ref="G29:I31"/>
    <mergeCell ref="X37:Z37"/>
    <mergeCell ref="R36:T36"/>
    <mergeCell ref="U36:W36"/>
    <mergeCell ref="X34:Z34"/>
    <mergeCell ref="U34:W34"/>
    <mergeCell ref="B29:C31"/>
    <mergeCell ref="D35:F35"/>
    <mergeCell ref="G35:I35"/>
    <mergeCell ref="B33:C33"/>
    <mergeCell ref="B32:C32"/>
    <mergeCell ref="U35:W35"/>
    <mergeCell ref="B34:C34"/>
    <mergeCell ref="P33:Q33"/>
    <mergeCell ref="P34:Q34"/>
    <mergeCell ref="P35:Q35"/>
    <mergeCell ref="B36:C36"/>
    <mergeCell ref="X32:Z32"/>
    <mergeCell ref="B35:C35"/>
    <mergeCell ref="R33:T33"/>
    <mergeCell ref="R34:T34"/>
    <mergeCell ref="R32:T32"/>
    <mergeCell ref="D34:F34"/>
    <mergeCell ref="G34:I34"/>
    <mergeCell ref="D37:F37"/>
    <mergeCell ref="G37:I37"/>
    <mergeCell ref="J37:L37"/>
    <mergeCell ref="G32:I32"/>
    <mergeCell ref="D33:F33"/>
    <mergeCell ref="G33:I33"/>
    <mergeCell ref="M34:O34"/>
    <mergeCell ref="M35:O35"/>
    <mergeCell ref="M36:O36"/>
    <mergeCell ref="D32:F32"/>
    <mergeCell ref="D36:F36"/>
    <mergeCell ref="G36:I36"/>
    <mergeCell ref="AP29:AS31"/>
    <mergeCell ref="AP32:AS34"/>
    <mergeCell ref="P36:Q36"/>
    <mergeCell ref="J29:L31"/>
    <mergeCell ref="J32:L32"/>
    <mergeCell ref="J33:L33"/>
    <mergeCell ref="J34:L34"/>
    <mergeCell ref="J35:L35"/>
    <mergeCell ref="J36:L36"/>
    <mergeCell ref="M29:O31"/>
    <mergeCell ref="M37:O37"/>
    <mergeCell ref="P29:Q31"/>
    <mergeCell ref="P32:Q32"/>
    <mergeCell ref="AD29:AO31"/>
    <mergeCell ref="AD32:AO34"/>
    <mergeCell ref="AB29:AC31"/>
    <mergeCell ref="AB32:AC34"/>
    <mergeCell ref="P37:Q37"/>
    <mergeCell ref="M32:O32"/>
    <mergeCell ref="M33:O3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69"/>
  <sheetViews>
    <sheetView tabSelected="1" view="pageBreakPreview" zoomScale="70" zoomScaleNormal="50" zoomScaleSheetLayoutView="70" zoomScalePageLayoutView="0" workbookViewId="0" topLeftCell="A1">
      <pane ySplit="8" topLeftCell="A127" activePane="bottomLeft" state="frozen"/>
      <selection pane="topLeft" activeCell="A1" sqref="A1"/>
      <selection pane="bottomLeft" activeCell="AI8" sqref="AI8"/>
    </sheetView>
  </sheetViews>
  <sheetFormatPr defaultColWidth="9.00390625" defaultRowHeight="12.75"/>
  <cols>
    <col min="1" max="1" width="14.125" style="2" customWidth="1"/>
    <col min="2" max="2" width="56.875" style="3" customWidth="1"/>
    <col min="3" max="3" width="6.75390625" style="4" customWidth="1"/>
    <col min="4" max="4" width="8.125" style="5" customWidth="1"/>
    <col min="5" max="5" width="5.875" style="5" customWidth="1"/>
    <col min="6" max="6" width="5.125" style="4" customWidth="1"/>
    <col min="7" max="7" width="8.75390625" style="4" customWidth="1"/>
    <col min="8" max="8" width="10.62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9.125" style="3" customWidth="1"/>
    <col min="14" max="14" width="7.125" style="17" customWidth="1"/>
    <col min="15" max="15" width="3.125" style="17" customWidth="1"/>
    <col min="16" max="16" width="3.375" style="3" customWidth="1"/>
    <col min="17" max="17" width="7.00390625" style="3" customWidth="1"/>
    <col min="18" max="18" width="3.375" style="3" customWidth="1"/>
    <col min="19" max="19" width="2.75390625" style="3" customWidth="1"/>
    <col min="20" max="20" width="6.25390625" style="3" customWidth="1"/>
    <col min="21" max="21" width="3.00390625" style="3" customWidth="1"/>
    <col min="22" max="22" width="3.375" style="9" customWidth="1"/>
    <col min="23" max="23" width="6.625" style="9" customWidth="1"/>
    <col min="24" max="24" width="3.75390625" style="9" customWidth="1"/>
    <col min="25" max="25" width="3.125" style="3" customWidth="1"/>
    <col min="26" max="26" width="6.25390625" style="3" customWidth="1"/>
    <col min="27" max="27" width="6.375" style="3" customWidth="1"/>
    <col min="28" max="31" width="0" style="3" hidden="1" customWidth="1"/>
    <col min="32" max="16384" width="9.125" style="3" customWidth="1"/>
  </cols>
  <sheetData>
    <row r="1" spans="1:27" ht="21" thickBot="1">
      <c r="A1" s="1015" t="s">
        <v>439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</row>
    <row r="2" spans="1:27" s="13" customFormat="1" ht="21" customHeight="1">
      <c r="A2" s="1027" t="s">
        <v>101</v>
      </c>
      <c r="B2" s="1002" t="s">
        <v>22</v>
      </c>
      <c r="C2" s="1021" t="s">
        <v>247</v>
      </c>
      <c r="D2" s="1022"/>
      <c r="E2" s="1022"/>
      <c r="F2" s="1023"/>
      <c r="G2" s="1017" t="s">
        <v>39</v>
      </c>
      <c r="H2" s="1029" t="s">
        <v>102</v>
      </c>
      <c r="I2" s="1029"/>
      <c r="J2" s="1029"/>
      <c r="K2" s="1029"/>
      <c r="L2" s="1029"/>
      <c r="M2" s="1030"/>
      <c r="N2" s="1139" t="s">
        <v>112</v>
      </c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1"/>
    </row>
    <row r="3" spans="1:27" s="13" customFormat="1" ht="18" customHeight="1" thickBot="1">
      <c r="A3" s="1028"/>
      <c r="B3" s="995"/>
      <c r="C3" s="1024"/>
      <c r="D3" s="1025"/>
      <c r="E3" s="1025"/>
      <c r="F3" s="1026"/>
      <c r="G3" s="1018"/>
      <c r="H3" s="1005" t="s">
        <v>17</v>
      </c>
      <c r="I3" s="995" t="s">
        <v>103</v>
      </c>
      <c r="J3" s="996"/>
      <c r="K3" s="996"/>
      <c r="L3" s="996"/>
      <c r="M3" s="1051" t="s">
        <v>18</v>
      </c>
      <c r="N3" s="1142"/>
      <c r="O3" s="1143"/>
      <c r="P3" s="1143"/>
      <c r="Q3" s="1143"/>
      <c r="R3" s="1143"/>
      <c r="S3" s="1143"/>
      <c r="T3" s="1143"/>
      <c r="U3" s="1143"/>
      <c r="V3" s="1143"/>
      <c r="W3" s="1143"/>
      <c r="X3" s="1143"/>
      <c r="Y3" s="1143"/>
      <c r="Z3" s="1143"/>
      <c r="AA3" s="1144"/>
    </row>
    <row r="4" spans="1:27" s="13" customFormat="1" ht="19.5" customHeight="1">
      <c r="A4" s="1028"/>
      <c r="B4" s="995"/>
      <c r="C4" s="1001" t="s">
        <v>104</v>
      </c>
      <c r="D4" s="1001" t="s">
        <v>105</v>
      </c>
      <c r="E4" s="1042" t="s">
        <v>106</v>
      </c>
      <c r="F4" s="1043"/>
      <c r="G4" s="1018"/>
      <c r="H4" s="1005"/>
      <c r="I4" s="1040" t="s">
        <v>16</v>
      </c>
      <c r="J4" s="1048" t="s">
        <v>107</v>
      </c>
      <c r="K4" s="1048"/>
      <c r="L4" s="1048"/>
      <c r="M4" s="1052"/>
      <c r="N4" s="1044" t="s">
        <v>45</v>
      </c>
      <c r="O4" s="1045"/>
      <c r="P4" s="1046"/>
      <c r="Q4" s="1047" t="s">
        <v>46</v>
      </c>
      <c r="R4" s="1045"/>
      <c r="S4" s="1046"/>
      <c r="T4" s="1033" t="s">
        <v>19</v>
      </c>
      <c r="U4" s="1033"/>
      <c r="V4" s="1033"/>
      <c r="W4" s="1033" t="s">
        <v>20</v>
      </c>
      <c r="X4" s="1033"/>
      <c r="Y4" s="1033"/>
      <c r="Z4" s="951" t="s">
        <v>21</v>
      </c>
      <c r="AA4" s="952"/>
    </row>
    <row r="5" spans="1:27" s="13" customFormat="1" ht="15.75">
      <c r="A5" s="1028"/>
      <c r="B5" s="995"/>
      <c r="C5" s="1005"/>
      <c r="D5" s="1005"/>
      <c r="E5" s="1031" t="s">
        <v>108</v>
      </c>
      <c r="F5" s="999" t="s">
        <v>109</v>
      </c>
      <c r="G5" s="1019"/>
      <c r="H5" s="1005"/>
      <c r="I5" s="1041"/>
      <c r="J5" s="1001" t="s">
        <v>50</v>
      </c>
      <c r="K5" s="1001" t="s">
        <v>110</v>
      </c>
      <c r="L5" s="1001" t="s">
        <v>111</v>
      </c>
      <c r="M5" s="1053"/>
      <c r="N5" s="133">
        <v>1</v>
      </c>
      <c r="O5" s="1082">
        <v>2</v>
      </c>
      <c r="P5" s="1083"/>
      <c r="Q5" s="12">
        <v>3</v>
      </c>
      <c r="R5" s="1084">
        <v>4</v>
      </c>
      <c r="S5" s="1085"/>
      <c r="T5" s="11">
        <v>5</v>
      </c>
      <c r="U5" s="1086">
        <v>6</v>
      </c>
      <c r="V5" s="1087"/>
      <c r="W5" s="11">
        <v>7</v>
      </c>
      <c r="X5" s="1086">
        <v>8</v>
      </c>
      <c r="Y5" s="1087"/>
      <c r="Z5" s="14">
        <v>9</v>
      </c>
      <c r="AA5" s="640">
        <v>10</v>
      </c>
    </row>
    <row r="6" spans="1:27" s="13" customFormat="1" ht="15.75">
      <c r="A6" s="1028"/>
      <c r="B6" s="995"/>
      <c r="C6" s="1005"/>
      <c r="D6" s="1005"/>
      <c r="E6" s="1032"/>
      <c r="F6" s="999"/>
      <c r="G6" s="1019"/>
      <c r="H6" s="1005"/>
      <c r="I6" s="1041"/>
      <c r="J6" s="1001"/>
      <c r="K6" s="1001"/>
      <c r="L6" s="1001"/>
      <c r="M6" s="1053"/>
      <c r="N6" s="1054" t="s">
        <v>246</v>
      </c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6"/>
    </row>
    <row r="7" spans="1:27" s="13" customFormat="1" ht="57" customHeight="1">
      <c r="A7" s="1028"/>
      <c r="B7" s="996"/>
      <c r="C7" s="1005"/>
      <c r="D7" s="1005"/>
      <c r="E7" s="1032"/>
      <c r="F7" s="1000"/>
      <c r="G7" s="1020"/>
      <c r="H7" s="1005"/>
      <c r="I7" s="1041"/>
      <c r="J7" s="1001"/>
      <c r="K7" s="1001"/>
      <c r="L7" s="1001"/>
      <c r="M7" s="1051"/>
      <c r="N7" s="135"/>
      <c r="O7" s="1088"/>
      <c r="P7" s="1089"/>
      <c r="Q7" s="136"/>
      <c r="R7" s="1090"/>
      <c r="S7" s="1091"/>
      <c r="T7" s="137"/>
      <c r="U7" s="1086"/>
      <c r="V7" s="1087"/>
      <c r="W7" s="137"/>
      <c r="X7" s="1086"/>
      <c r="Y7" s="1087"/>
      <c r="Z7" s="137"/>
      <c r="AA7" s="641"/>
    </row>
    <row r="8" spans="1:27" s="13" customFormat="1" ht="19.5" thickBot="1">
      <c r="A8" s="471">
        <v>1</v>
      </c>
      <c r="B8" s="472">
        <v>2</v>
      </c>
      <c r="C8" s="472">
        <v>3</v>
      </c>
      <c r="D8" s="472">
        <v>4</v>
      </c>
      <c r="E8" s="472">
        <v>5</v>
      </c>
      <c r="F8" s="472">
        <v>6</v>
      </c>
      <c r="G8" s="472">
        <v>7</v>
      </c>
      <c r="H8" s="472">
        <v>8</v>
      </c>
      <c r="I8" s="472">
        <v>9</v>
      </c>
      <c r="J8" s="472">
        <v>10</v>
      </c>
      <c r="K8" s="472">
        <v>11</v>
      </c>
      <c r="L8" s="472">
        <v>12</v>
      </c>
      <c r="M8" s="473">
        <v>13</v>
      </c>
      <c r="N8" s="141">
        <v>14</v>
      </c>
      <c r="O8" s="1057">
        <v>15</v>
      </c>
      <c r="P8" s="1058"/>
      <c r="Q8" s="142">
        <v>16</v>
      </c>
      <c r="R8" s="1059">
        <v>17</v>
      </c>
      <c r="S8" s="1060"/>
      <c r="T8" s="142">
        <v>18</v>
      </c>
      <c r="U8" s="1059">
        <v>19</v>
      </c>
      <c r="V8" s="1060"/>
      <c r="W8" s="142">
        <v>20</v>
      </c>
      <c r="X8" s="1059">
        <v>21</v>
      </c>
      <c r="Y8" s="1060"/>
      <c r="Z8" s="142">
        <v>22</v>
      </c>
      <c r="AA8" s="642">
        <v>23</v>
      </c>
    </row>
    <row r="9" spans="1:27" s="19" customFormat="1" ht="19.5" thickBot="1">
      <c r="A9" s="1092" t="s">
        <v>304</v>
      </c>
      <c r="B9" s="1093"/>
      <c r="C9" s="1093"/>
      <c r="D9" s="1093"/>
      <c r="E9" s="1093"/>
      <c r="F9" s="1093"/>
      <c r="G9" s="1093"/>
      <c r="H9" s="1093"/>
      <c r="I9" s="1093"/>
      <c r="J9" s="1093"/>
      <c r="K9" s="1093"/>
      <c r="L9" s="1093"/>
      <c r="M9" s="1093"/>
      <c r="N9" s="1093"/>
      <c r="O9" s="1093"/>
      <c r="P9" s="1093"/>
      <c r="Q9" s="1093"/>
      <c r="R9" s="1093"/>
      <c r="S9" s="1093"/>
      <c r="T9" s="1093"/>
      <c r="U9" s="1093"/>
      <c r="V9" s="1093"/>
      <c r="W9" s="1093"/>
      <c r="X9" s="1093"/>
      <c r="Y9" s="1093"/>
      <c r="Z9" s="1093"/>
      <c r="AA9" s="1094"/>
    </row>
    <row r="10" spans="1:27" s="19" customFormat="1" ht="21" customHeight="1" thickBot="1">
      <c r="A10" s="1095" t="s">
        <v>305</v>
      </c>
      <c r="B10" s="1096"/>
      <c r="C10" s="1096"/>
      <c r="D10" s="1096"/>
      <c r="E10" s="1096"/>
      <c r="F10" s="1096"/>
      <c r="G10" s="1096"/>
      <c r="H10" s="1096"/>
      <c r="I10" s="1096"/>
      <c r="J10" s="1096"/>
      <c r="K10" s="1096"/>
      <c r="L10" s="1096"/>
      <c r="M10" s="1096"/>
      <c r="N10" s="1096"/>
      <c r="O10" s="1096"/>
      <c r="P10" s="1096"/>
      <c r="Q10" s="1096"/>
      <c r="R10" s="1096"/>
      <c r="S10" s="1096"/>
      <c r="T10" s="1096"/>
      <c r="U10" s="1096"/>
      <c r="V10" s="1096"/>
      <c r="W10" s="1096"/>
      <c r="X10" s="1096"/>
      <c r="Y10" s="1096"/>
      <c r="Z10" s="1096"/>
      <c r="AA10" s="1097"/>
    </row>
    <row r="11" spans="1:27" s="19" customFormat="1" ht="21" customHeight="1">
      <c r="A11" s="474" t="s">
        <v>113</v>
      </c>
      <c r="B11" s="475" t="s">
        <v>435</v>
      </c>
      <c r="C11" s="790"/>
      <c r="D11" s="795">
        <v>1</v>
      </c>
      <c r="E11" s="795"/>
      <c r="F11" s="789"/>
      <c r="G11" s="519">
        <v>2</v>
      </c>
      <c r="H11" s="478">
        <f>G11*30</f>
        <v>60</v>
      </c>
      <c r="I11" s="482">
        <f>SUM(J11:L11)</f>
        <v>4</v>
      </c>
      <c r="J11" s="483">
        <v>4</v>
      </c>
      <c r="K11" s="483"/>
      <c r="L11" s="483"/>
      <c r="M11" s="484">
        <f>H11-I11</f>
        <v>56</v>
      </c>
      <c r="N11" s="21" t="s">
        <v>40</v>
      </c>
      <c r="O11" s="921"/>
      <c r="P11" s="922"/>
      <c r="Q11" s="145"/>
      <c r="R11" s="923"/>
      <c r="S11" s="924"/>
      <c r="T11" s="145"/>
      <c r="U11" s="923"/>
      <c r="V11" s="924"/>
      <c r="W11" s="193"/>
      <c r="X11" s="925"/>
      <c r="Y11" s="926"/>
      <c r="Z11" s="201"/>
      <c r="AA11" s="643"/>
    </row>
    <row r="12" spans="1:27" s="19" customFormat="1" ht="21" customHeight="1">
      <c r="A12" s="791" t="s">
        <v>114</v>
      </c>
      <c r="B12" s="792" t="s">
        <v>302</v>
      </c>
      <c r="C12" s="476"/>
      <c r="D12" s="477"/>
      <c r="E12" s="477"/>
      <c r="F12" s="518"/>
      <c r="G12" s="520">
        <f>G13+G14</f>
        <v>6</v>
      </c>
      <c r="H12" s="793">
        <f>H13+H14</f>
        <v>180</v>
      </c>
      <c r="I12" s="482">
        <f>I13+I14</f>
        <v>8</v>
      </c>
      <c r="J12" s="482">
        <f>J13+J14</f>
        <v>8</v>
      </c>
      <c r="K12" s="482"/>
      <c r="L12" s="482"/>
      <c r="M12" s="794">
        <f>M13+M14</f>
        <v>172</v>
      </c>
      <c r="N12" s="210"/>
      <c r="O12" s="976"/>
      <c r="P12" s="977"/>
      <c r="Q12" s="70"/>
      <c r="R12" s="956"/>
      <c r="S12" s="957"/>
      <c r="T12" s="70"/>
      <c r="U12" s="956"/>
      <c r="V12" s="957"/>
      <c r="W12" s="73"/>
      <c r="X12" s="960"/>
      <c r="Y12" s="961"/>
      <c r="Z12" s="278"/>
      <c r="AA12" s="697"/>
    </row>
    <row r="13" spans="1:30" s="19" customFormat="1" ht="21" customHeight="1">
      <c r="A13" s="464"/>
      <c r="B13" s="480" t="s">
        <v>26</v>
      </c>
      <c r="C13" s="476"/>
      <c r="D13" s="477">
        <v>3</v>
      </c>
      <c r="E13" s="477"/>
      <c r="F13" s="518"/>
      <c r="G13" s="520">
        <v>3</v>
      </c>
      <c r="H13" s="481">
        <f>G13*30</f>
        <v>90</v>
      </c>
      <c r="I13" s="482">
        <f>SUM(J13:L13)</f>
        <v>4</v>
      </c>
      <c r="J13" s="483">
        <v>4</v>
      </c>
      <c r="K13" s="483"/>
      <c r="L13" s="483"/>
      <c r="M13" s="484">
        <f>H13-I13</f>
        <v>86</v>
      </c>
      <c r="N13" s="150"/>
      <c r="O13" s="968"/>
      <c r="P13" s="969"/>
      <c r="Q13" s="41" t="s">
        <v>40</v>
      </c>
      <c r="R13" s="939"/>
      <c r="S13" s="940"/>
      <c r="T13" s="21"/>
      <c r="U13" s="966"/>
      <c r="V13" s="967"/>
      <c r="W13" s="33"/>
      <c r="X13" s="972"/>
      <c r="Y13" s="973"/>
      <c r="Z13" s="35"/>
      <c r="AA13" s="644"/>
      <c r="AB13" s="19">
        <v>2</v>
      </c>
      <c r="AC13" s="19" t="s">
        <v>287</v>
      </c>
      <c r="AD13" s="19">
        <f>SUMIF(AB$13:AB$28,1,G$13:G$32)</f>
        <v>29</v>
      </c>
    </row>
    <row r="14" spans="1:30" s="19" customFormat="1" ht="21" customHeight="1">
      <c r="A14" s="464"/>
      <c r="B14" s="485" t="s">
        <v>26</v>
      </c>
      <c r="C14" s="470">
        <v>4</v>
      </c>
      <c r="D14" s="82"/>
      <c r="E14" s="82"/>
      <c r="F14" s="469"/>
      <c r="G14" s="521">
        <v>3</v>
      </c>
      <c r="H14" s="481">
        <f>G14*30</f>
        <v>90</v>
      </c>
      <c r="I14" s="486">
        <f>SUM(J14:L14)</f>
        <v>4</v>
      </c>
      <c r="J14" s="451">
        <v>4</v>
      </c>
      <c r="K14" s="451"/>
      <c r="L14" s="451"/>
      <c r="M14" s="487">
        <f>H14-I14</f>
        <v>86</v>
      </c>
      <c r="N14" s="150"/>
      <c r="O14" s="966"/>
      <c r="P14" s="967"/>
      <c r="Q14" s="41"/>
      <c r="R14" s="939" t="s">
        <v>40</v>
      </c>
      <c r="S14" s="940"/>
      <c r="T14" s="21"/>
      <c r="U14" s="966"/>
      <c r="V14" s="967"/>
      <c r="W14" s="33"/>
      <c r="X14" s="972"/>
      <c r="Y14" s="973"/>
      <c r="Z14" s="35"/>
      <c r="AA14" s="644"/>
      <c r="AB14" s="19">
        <v>2</v>
      </c>
      <c r="AC14" s="19" t="s">
        <v>288</v>
      </c>
      <c r="AD14" s="419">
        <f>SUMIF(AB$13:AB$28,2,G$13:G$32)</f>
        <v>17</v>
      </c>
    </row>
    <row r="15" spans="1:30" s="19" customFormat="1" ht="21" customHeight="1">
      <c r="A15" s="464" t="s">
        <v>117</v>
      </c>
      <c r="B15" s="485" t="s">
        <v>231</v>
      </c>
      <c r="C15" s="470">
        <v>3</v>
      </c>
      <c r="D15" s="82"/>
      <c r="E15" s="82"/>
      <c r="F15" s="469"/>
      <c r="G15" s="521">
        <v>4</v>
      </c>
      <c r="H15" s="481">
        <f>G15*30</f>
        <v>120</v>
      </c>
      <c r="I15" s="486">
        <f>SUM(J15:L15)</f>
        <v>4</v>
      </c>
      <c r="J15" s="451">
        <v>4</v>
      </c>
      <c r="K15" s="451"/>
      <c r="L15" s="451"/>
      <c r="M15" s="487">
        <f>H15-I15</f>
        <v>116</v>
      </c>
      <c r="N15" s="150"/>
      <c r="O15" s="968"/>
      <c r="P15" s="969"/>
      <c r="Q15" s="21" t="s">
        <v>40</v>
      </c>
      <c r="R15" s="966"/>
      <c r="S15" s="967"/>
      <c r="T15" s="21"/>
      <c r="U15" s="966"/>
      <c r="V15" s="967"/>
      <c r="W15" s="33"/>
      <c r="X15" s="972"/>
      <c r="Y15" s="973"/>
      <c r="Z15" s="35"/>
      <c r="AA15" s="644"/>
      <c r="AB15" s="19">
        <v>2</v>
      </c>
      <c r="AC15" s="19" t="s">
        <v>289</v>
      </c>
      <c r="AD15" s="419">
        <f>SUMIF(AB$13:AB$28,3,G$13:G$32)</f>
        <v>3</v>
      </c>
    </row>
    <row r="16" spans="1:30" s="19" customFormat="1" ht="21" customHeight="1">
      <c r="A16" s="464" t="s">
        <v>118</v>
      </c>
      <c r="B16" s="485" t="s">
        <v>232</v>
      </c>
      <c r="C16" s="468">
        <v>5</v>
      </c>
      <c r="D16" s="82"/>
      <c r="E16" s="82"/>
      <c r="F16" s="469"/>
      <c r="G16" s="521">
        <v>3</v>
      </c>
      <c r="H16" s="481">
        <f>G16*30</f>
        <v>90</v>
      </c>
      <c r="I16" s="486">
        <f>SUM(J16:L16)</f>
        <v>4</v>
      </c>
      <c r="J16" s="451">
        <v>4</v>
      </c>
      <c r="K16" s="451"/>
      <c r="L16" s="451"/>
      <c r="M16" s="487">
        <f>H16-I16</f>
        <v>86</v>
      </c>
      <c r="N16" s="150"/>
      <c r="O16" s="968"/>
      <c r="P16" s="969"/>
      <c r="Q16" s="21"/>
      <c r="R16" s="966"/>
      <c r="S16" s="967"/>
      <c r="T16" s="21" t="s">
        <v>40</v>
      </c>
      <c r="U16" s="966"/>
      <c r="V16" s="967"/>
      <c r="W16" s="33"/>
      <c r="X16" s="972"/>
      <c r="Y16" s="973"/>
      <c r="Z16" s="35"/>
      <c r="AA16" s="644"/>
      <c r="AB16" s="19">
        <v>3</v>
      </c>
      <c r="AC16" s="19" t="s">
        <v>290</v>
      </c>
      <c r="AD16" s="419">
        <f>SUMIF(AB$13:AB$28,4,G$13:G$32)</f>
        <v>0</v>
      </c>
    </row>
    <row r="17" spans="1:30" s="36" customFormat="1" ht="21" customHeight="1">
      <c r="A17" s="464" t="s">
        <v>119</v>
      </c>
      <c r="B17" s="494" t="s">
        <v>387</v>
      </c>
      <c r="C17" s="490"/>
      <c r="D17" s="29">
        <v>1</v>
      </c>
      <c r="E17" s="31"/>
      <c r="F17" s="524"/>
      <c r="G17" s="700">
        <v>4</v>
      </c>
      <c r="H17" s="198">
        <f>G17*30</f>
        <v>120</v>
      </c>
      <c r="I17" s="22">
        <v>10</v>
      </c>
      <c r="J17" s="21" t="s">
        <v>40</v>
      </c>
      <c r="K17" s="21"/>
      <c r="L17" s="21" t="s">
        <v>97</v>
      </c>
      <c r="M17" s="147">
        <f aca="true" t="shared" si="0" ref="M17:M30">H17-I17</f>
        <v>110</v>
      </c>
      <c r="N17" s="464" t="s">
        <v>236</v>
      </c>
      <c r="O17" s="970"/>
      <c r="P17" s="971"/>
      <c r="Q17" s="21"/>
      <c r="R17" s="966"/>
      <c r="S17" s="967"/>
      <c r="T17" s="21"/>
      <c r="U17" s="966"/>
      <c r="V17" s="967"/>
      <c r="W17" s="34"/>
      <c r="X17" s="1098"/>
      <c r="Y17" s="1099"/>
      <c r="Z17" s="35"/>
      <c r="AA17" s="644"/>
      <c r="AB17" s="36">
        <v>1</v>
      </c>
      <c r="AC17" s="19" t="s">
        <v>288</v>
      </c>
      <c r="AD17" s="418">
        <f>SUMIF(AB$17:AB$32,2,G$17:G$32)</f>
        <v>7</v>
      </c>
    </row>
    <row r="18" spans="1:30" s="36" customFormat="1" ht="21" customHeight="1">
      <c r="A18" s="464" t="s">
        <v>252</v>
      </c>
      <c r="B18" s="495" t="s">
        <v>64</v>
      </c>
      <c r="C18" s="491"/>
      <c r="D18" s="39"/>
      <c r="E18" s="39"/>
      <c r="F18" s="524"/>
      <c r="G18" s="701">
        <f>G19+G20</f>
        <v>10</v>
      </c>
      <c r="H18" s="488">
        <f>H19+H20</f>
        <v>300</v>
      </c>
      <c r="I18" s="40">
        <f>I19+I20</f>
        <v>24</v>
      </c>
      <c r="J18" s="28">
        <v>24</v>
      </c>
      <c r="K18" s="28"/>
      <c r="L18" s="28">
        <v>10</v>
      </c>
      <c r="M18" s="163">
        <f>M19+M20</f>
        <v>276</v>
      </c>
      <c r="N18" s="168"/>
      <c r="O18" s="970"/>
      <c r="P18" s="971"/>
      <c r="Q18" s="41"/>
      <c r="R18" s="966"/>
      <c r="S18" s="967"/>
      <c r="T18" s="41"/>
      <c r="U18" s="966"/>
      <c r="V18" s="967"/>
      <c r="W18" s="34"/>
      <c r="X18" s="1098"/>
      <c r="Y18" s="1099"/>
      <c r="Z18" s="35"/>
      <c r="AA18" s="644"/>
      <c r="AD18" s="421">
        <f>SUM(AD17:AD17)</f>
        <v>7</v>
      </c>
    </row>
    <row r="19" spans="1:28" s="36" customFormat="1" ht="21" customHeight="1">
      <c r="A19" s="162"/>
      <c r="B19" s="495" t="s">
        <v>64</v>
      </c>
      <c r="C19" s="491"/>
      <c r="D19" s="39">
        <v>1</v>
      </c>
      <c r="E19" s="39"/>
      <c r="F19" s="524"/>
      <c r="G19" s="701">
        <v>5</v>
      </c>
      <c r="H19" s="488">
        <f>G19*30</f>
        <v>150</v>
      </c>
      <c r="I19" s="22">
        <v>12</v>
      </c>
      <c r="J19" s="41" t="s">
        <v>235</v>
      </c>
      <c r="K19" s="41"/>
      <c r="L19" s="41" t="s">
        <v>95</v>
      </c>
      <c r="M19" s="164">
        <f t="shared" si="0"/>
        <v>138</v>
      </c>
      <c r="N19" s="162" t="s">
        <v>93</v>
      </c>
      <c r="O19" s="970"/>
      <c r="P19" s="971"/>
      <c r="Q19" s="41"/>
      <c r="R19" s="966"/>
      <c r="S19" s="967"/>
      <c r="T19" s="41"/>
      <c r="U19" s="966"/>
      <c r="V19" s="967"/>
      <c r="W19" s="34"/>
      <c r="X19" s="1098"/>
      <c r="Y19" s="1099"/>
      <c r="Z19" s="35"/>
      <c r="AA19" s="644"/>
      <c r="AB19" s="36">
        <v>1</v>
      </c>
    </row>
    <row r="20" spans="1:28" s="36" customFormat="1" ht="21" customHeight="1">
      <c r="A20" s="162"/>
      <c r="B20" s="495" t="s">
        <v>64</v>
      </c>
      <c r="C20" s="491" t="s">
        <v>238</v>
      </c>
      <c r="D20" s="39"/>
      <c r="E20" s="39"/>
      <c r="F20" s="524"/>
      <c r="G20" s="701">
        <v>5</v>
      </c>
      <c r="H20" s="488">
        <f>G20*30</f>
        <v>150</v>
      </c>
      <c r="I20" s="22">
        <v>12</v>
      </c>
      <c r="J20" s="41" t="s">
        <v>235</v>
      </c>
      <c r="K20" s="41"/>
      <c r="L20" s="41" t="s">
        <v>95</v>
      </c>
      <c r="M20" s="164">
        <f t="shared" si="0"/>
        <v>138</v>
      </c>
      <c r="N20" s="168"/>
      <c r="O20" s="970" t="s">
        <v>93</v>
      </c>
      <c r="P20" s="971"/>
      <c r="Q20" s="41"/>
      <c r="R20" s="966"/>
      <c r="S20" s="967"/>
      <c r="T20" s="41"/>
      <c r="U20" s="966"/>
      <c r="V20" s="967"/>
      <c r="W20" s="34"/>
      <c r="X20" s="1098"/>
      <c r="Y20" s="1099"/>
      <c r="Z20" s="35"/>
      <c r="AA20" s="644"/>
      <c r="AB20" s="36">
        <v>1</v>
      </c>
    </row>
    <row r="21" spans="1:27" s="36" customFormat="1" ht="21" customHeight="1">
      <c r="A21" s="162" t="s">
        <v>254</v>
      </c>
      <c r="B21" s="494" t="s">
        <v>197</v>
      </c>
      <c r="C21" s="492"/>
      <c r="D21" s="31"/>
      <c r="E21" s="31"/>
      <c r="F21" s="524"/>
      <c r="G21" s="700">
        <f>G22+G23</f>
        <v>15</v>
      </c>
      <c r="H21" s="198">
        <f>H22+H23</f>
        <v>450</v>
      </c>
      <c r="I21" s="1">
        <v>36</v>
      </c>
      <c r="J21" s="1">
        <v>24</v>
      </c>
      <c r="K21" s="1"/>
      <c r="L21" s="1">
        <v>12</v>
      </c>
      <c r="M21" s="465">
        <f>H21-I21</f>
        <v>414</v>
      </c>
      <c r="N21" s="466"/>
      <c r="O21" s="978"/>
      <c r="P21" s="979"/>
      <c r="Q21" s="21"/>
      <c r="R21" s="966"/>
      <c r="S21" s="967"/>
      <c r="T21" s="21"/>
      <c r="U21" s="966"/>
      <c r="V21" s="967"/>
      <c r="W21" s="34"/>
      <c r="X21" s="1098"/>
      <c r="Y21" s="1099"/>
      <c r="Z21" s="35"/>
      <c r="AA21" s="644"/>
    </row>
    <row r="22" spans="1:28" s="36" customFormat="1" ht="21" customHeight="1">
      <c r="A22" s="162"/>
      <c r="B22" s="494" t="s">
        <v>197</v>
      </c>
      <c r="C22" s="490">
        <v>1</v>
      </c>
      <c r="D22" s="31"/>
      <c r="E22" s="31"/>
      <c r="F22" s="524"/>
      <c r="G22" s="700">
        <v>7.5</v>
      </c>
      <c r="H22" s="198">
        <f aca="true" t="shared" si="1" ref="H22:H28">G22*30</f>
        <v>225</v>
      </c>
      <c r="I22" s="27">
        <v>16</v>
      </c>
      <c r="J22" s="26" t="s">
        <v>236</v>
      </c>
      <c r="K22" s="26"/>
      <c r="L22" s="26" t="s">
        <v>97</v>
      </c>
      <c r="M22" s="252">
        <f t="shared" si="0"/>
        <v>209</v>
      </c>
      <c r="N22" s="170" t="s">
        <v>237</v>
      </c>
      <c r="O22" s="978"/>
      <c r="P22" s="979"/>
      <c r="Q22" s="21"/>
      <c r="R22" s="966"/>
      <c r="S22" s="967"/>
      <c r="T22" s="21"/>
      <c r="U22" s="966"/>
      <c r="V22" s="967"/>
      <c r="W22" s="34"/>
      <c r="X22" s="1098"/>
      <c r="Y22" s="1099"/>
      <c r="Z22" s="35"/>
      <c r="AA22" s="644"/>
      <c r="AB22" s="36">
        <v>1</v>
      </c>
    </row>
    <row r="23" spans="1:28" s="36" customFormat="1" ht="21" customHeight="1">
      <c r="A23" s="162"/>
      <c r="B23" s="494" t="s">
        <v>197</v>
      </c>
      <c r="C23" s="490">
        <v>2</v>
      </c>
      <c r="D23" s="31"/>
      <c r="E23" s="31"/>
      <c r="F23" s="524"/>
      <c r="G23" s="700">
        <v>7.5</v>
      </c>
      <c r="H23" s="198">
        <f t="shared" si="1"/>
        <v>225</v>
      </c>
      <c r="I23" s="27">
        <v>16</v>
      </c>
      <c r="J23" s="26" t="s">
        <v>236</v>
      </c>
      <c r="K23" s="26"/>
      <c r="L23" s="26" t="s">
        <v>97</v>
      </c>
      <c r="M23" s="252">
        <f t="shared" si="0"/>
        <v>209</v>
      </c>
      <c r="N23" s="466"/>
      <c r="O23" s="939" t="s">
        <v>237</v>
      </c>
      <c r="P23" s="940"/>
      <c r="Q23" s="21"/>
      <c r="R23" s="966"/>
      <c r="S23" s="967"/>
      <c r="T23" s="21"/>
      <c r="U23" s="966"/>
      <c r="V23" s="967"/>
      <c r="W23" s="34"/>
      <c r="X23" s="1098"/>
      <c r="Y23" s="1099"/>
      <c r="Z23" s="35"/>
      <c r="AA23" s="644"/>
      <c r="AB23" s="36">
        <v>1</v>
      </c>
    </row>
    <row r="24" spans="1:27" s="36" customFormat="1" ht="21" customHeight="1">
      <c r="A24" s="220" t="s">
        <v>256</v>
      </c>
      <c r="B24" s="693" t="s">
        <v>308</v>
      </c>
      <c r="C24" s="694"/>
      <c r="D24" s="604">
        <v>2</v>
      </c>
      <c r="E24" s="66"/>
      <c r="F24" s="523"/>
      <c r="G24" s="702">
        <v>4</v>
      </c>
      <c r="H24" s="514">
        <f t="shared" si="1"/>
        <v>120</v>
      </c>
      <c r="I24" s="69">
        <v>12</v>
      </c>
      <c r="J24" s="71" t="s">
        <v>235</v>
      </c>
      <c r="K24" s="71"/>
      <c r="L24" s="71" t="s">
        <v>95</v>
      </c>
      <c r="M24" s="207">
        <f>H24-I24</f>
        <v>108</v>
      </c>
      <c r="N24" s="180"/>
      <c r="O24" s="976" t="s">
        <v>93</v>
      </c>
      <c r="P24" s="977"/>
      <c r="Q24" s="70"/>
      <c r="R24" s="956"/>
      <c r="S24" s="957"/>
      <c r="T24" s="606"/>
      <c r="U24" s="958"/>
      <c r="V24" s="959"/>
      <c r="W24" s="73"/>
      <c r="X24" s="960"/>
      <c r="Y24" s="961"/>
      <c r="Z24" s="574"/>
      <c r="AA24" s="661"/>
    </row>
    <row r="25" spans="1:27" s="36" customFormat="1" ht="21" customHeight="1">
      <c r="A25" s="220" t="s">
        <v>258</v>
      </c>
      <c r="B25" s="636" t="s">
        <v>359</v>
      </c>
      <c r="C25" s="634">
        <v>8</v>
      </c>
      <c r="D25" s="580"/>
      <c r="E25" s="580"/>
      <c r="F25" s="517"/>
      <c r="G25" s="703">
        <v>4</v>
      </c>
      <c r="H25" s="499">
        <f t="shared" si="1"/>
        <v>120</v>
      </c>
      <c r="I25" s="581">
        <v>8</v>
      </c>
      <c r="J25" s="238" t="s">
        <v>96</v>
      </c>
      <c r="K25" s="238"/>
      <c r="L25" s="238"/>
      <c r="M25" s="567">
        <f>H25-I25</f>
        <v>112</v>
      </c>
      <c r="N25" s="658"/>
      <c r="O25" s="1036"/>
      <c r="P25" s="1037"/>
      <c r="Q25" s="616"/>
      <c r="R25" s="941"/>
      <c r="S25" s="942"/>
      <c r="T25" s="616"/>
      <c r="U25" s="1167"/>
      <c r="V25" s="1168"/>
      <c r="W25" s="53"/>
      <c r="X25" s="970" t="s">
        <v>96</v>
      </c>
      <c r="Y25" s="971"/>
      <c r="Z25" s="23"/>
      <c r="AA25" s="659"/>
    </row>
    <row r="26" spans="1:27" s="36" customFormat="1" ht="38.25" customHeight="1">
      <c r="A26" s="220" t="s">
        <v>260</v>
      </c>
      <c r="B26" s="698" t="s">
        <v>68</v>
      </c>
      <c r="C26" s="634"/>
      <c r="D26" s="580">
        <v>9</v>
      </c>
      <c r="E26" s="580"/>
      <c r="F26" s="517"/>
      <c r="G26" s="704">
        <v>3</v>
      </c>
      <c r="H26" s="499">
        <f t="shared" si="1"/>
        <v>90</v>
      </c>
      <c r="I26" s="581">
        <v>8</v>
      </c>
      <c r="J26" s="238" t="s">
        <v>96</v>
      </c>
      <c r="K26" s="238"/>
      <c r="L26" s="238"/>
      <c r="M26" s="567">
        <f>H26-I26</f>
        <v>82</v>
      </c>
      <c r="N26" s="699"/>
      <c r="O26" s="1036"/>
      <c r="P26" s="1037"/>
      <c r="Q26" s="238"/>
      <c r="R26" s="941"/>
      <c r="S26" s="942"/>
      <c r="T26" s="238"/>
      <c r="U26" s="941"/>
      <c r="V26" s="942"/>
      <c r="W26" s="23"/>
      <c r="X26" s="970"/>
      <c r="Y26" s="971"/>
      <c r="Z26" s="23" t="s">
        <v>96</v>
      </c>
      <c r="AA26" s="691"/>
    </row>
    <row r="27" spans="1:28" s="36" customFormat="1" ht="40.5" customHeight="1">
      <c r="A27" s="220" t="s">
        <v>262</v>
      </c>
      <c r="B27" s="695" t="s">
        <v>49</v>
      </c>
      <c r="C27" s="696"/>
      <c r="D27" s="67">
        <v>3</v>
      </c>
      <c r="E27" s="66"/>
      <c r="F27" s="523"/>
      <c r="G27" s="702">
        <v>4</v>
      </c>
      <c r="H27" s="514">
        <f t="shared" si="1"/>
        <v>120</v>
      </c>
      <c r="I27" s="551">
        <v>8</v>
      </c>
      <c r="J27" s="71" t="s">
        <v>92</v>
      </c>
      <c r="K27" s="71"/>
      <c r="L27" s="71" t="s">
        <v>94</v>
      </c>
      <c r="M27" s="207">
        <f t="shared" si="0"/>
        <v>112</v>
      </c>
      <c r="N27" s="210"/>
      <c r="O27" s="976"/>
      <c r="P27" s="977"/>
      <c r="Q27" s="70" t="s">
        <v>96</v>
      </c>
      <c r="R27" s="956"/>
      <c r="S27" s="957"/>
      <c r="T27" s="70"/>
      <c r="U27" s="956"/>
      <c r="V27" s="957"/>
      <c r="W27" s="74"/>
      <c r="X27" s="1100"/>
      <c r="Y27" s="1101"/>
      <c r="Z27" s="278"/>
      <c r="AA27" s="697"/>
      <c r="AB27" s="36">
        <v>2</v>
      </c>
    </row>
    <row r="28" spans="1:30" s="19" customFormat="1" ht="38.25" customHeight="1">
      <c r="A28" s="220" t="s">
        <v>388</v>
      </c>
      <c r="B28" s="485" t="s">
        <v>67</v>
      </c>
      <c r="C28" s="468">
        <v>4</v>
      </c>
      <c r="D28" s="82"/>
      <c r="E28" s="82"/>
      <c r="F28" s="469"/>
      <c r="G28" s="521">
        <v>3</v>
      </c>
      <c r="H28" s="481">
        <f t="shared" si="1"/>
        <v>90</v>
      </c>
      <c r="I28" s="486">
        <f>SUM(J28:L28)</f>
        <v>4</v>
      </c>
      <c r="J28" s="451">
        <v>4</v>
      </c>
      <c r="K28" s="451"/>
      <c r="L28" s="451"/>
      <c r="M28" s="487">
        <f>H28-I28</f>
        <v>86</v>
      </c>
      <c r="N28" s="150"/>
      <c r="O28" s="968"/>
      <c r="P28" s="969"/>
      <c r="Q28" s="21"/>
      <c r="R28" s="939" t="s">
        <v>40</v>
      </c>
      <c r="S28" s="940"/>
      <c r="T28" s="21"/>
      <c r="U28" s="966"/>
      <c r="V28" s="967"/>
      <c r="W28" s="33"/>
      <c r="X28" s="972"/>
      <c r="Y28" s="973"/>
      <c r="Z28" s="35"/>
      <c r="AA28" s="644"/>
      <c r="AB28" s="19">
        <v>2</v>
      </c>
      <c r="AD28" s="420">
        <f>SUM(AD14:AD16)</f>
        <v>20</v>
      </c>
    </row>
    <row r="29" spans="1:27" s="36" customFormat="1" ht="21" customHeight="1">
      <c r="A29" s="220" t="s">
        <v>389</v>
      </c>
      <c r="B29" s="494" t="s">
        <v>27</v>
      </c>
      <c r="C29" s="492"/>
      <c r="D29" s="31"/>
      <c r="E29" s="31"/>
      <c r="F29" s="524"/>
      <c r="G29" s="700">
        <f>G30+G31</f>
        <v>11.5</v>
      </c>
      <c r="H29" s="198">
        <f>H30+H31</f>
        <v>345</v>
      </c>
      <c r="I29" s="22">
        <f>I30+I31</f>
        <v>28</v>
      </c>
      <c r="J29" s="20">
        <v>16</v>
      </c>
      <c r="K29" s="20">
        <v>12</v>
      </c>
      <c r="L29" s="20"/>
      <c r="M29" s="167">
        <f>M30+M31</f>
        <v>317</v>
      </c>
      <c r="N29" s="150"/>
      <c r="O29" s="968"/>
      <c r="P29" s="969"/>
      <c r="Q29" s="21"/>
      <c r="R29" s="966"/>
      <c r="S29" s="967"/>
      <c r="T29" s="21"/>
      <c r="U29" s="966"/>
      <c r="V29" s="967"/>
      <c r="W29" s="34"/>
      <c r="X29" s="1098"/>
      <c r="Y29" s="1099"/>
      <c r="Z29" s="35"/>
      <c r="AA29" s="644"/>
    </row>
    <row r="30" spans="1:28" s="46" customFormat="1" ht="21" customHeight="1">
      <c r="A30" s="162"/>
      <c r="B30" s="494" t="s">
        <v>27</v>
      </c>
      <c r="C30" s="490">
        <v>1</v>
      </c>
      <c r="D30" s="31"/>
      <c r="E30" s="31"/>
      <c r="F30" s="524"/>
      <c r="G30" s="700">
        <v>6</v>
      </c>
      <c r="H30" s="198">
        <f>G30*30</f>
        <v>180</v>
      </c>
      <c r="I30" s="22">
        <v>14</v>
      </c>
      <c r="J30" s="26" t="s">
        <v>236</v>
      </c>
      <c r="K30" s="43" t="s">
        <v>92</v>
      </c>
      <c r="L30" s="43"/>
      <c r="M30" s="147">
        <f t="shared" si="0"/>
        <v>166</v>
      </c>
      <c r="N30" s="170" t="s">
        <v>266</v>
      </c>
      <c r="O30" s="939"/>
      <c r="P30" s="940"/>
      <c r="Q30" s="21"/>
      <c r="R30" s="966"/>
      <c r="S30" s="967"/>
      <c r="T30" s="44"/>
      <c r="U30" s="966"/>
      <c r="V30" s="967"/>
      <c r="W30" s="45"/>
      <c r="X30" s="1098"/>
      <c r="Y30" s="1099"/>
      <c r="Z30" s="44"/>
      <c r="AA30" s="646"/>
      <c r="AB30" s="46">
        <v>1</v>
      </c>
    </row>
    <row r="31" spans="1:27" s="46" customFormat="1" ht="21" customHeight="1">
      <c r="A31" s="162"/>
      <c r="B31" s="494" t="s">
        <v>27</v>
      </c>
      <c r="C31" s="490">
        <v>2</v>
      </c>
      <c r="D31" s="31"/>
      <c r="E31" s="31"/>
      <c r="F31" s="524"/>
      <c r="G31" s="700">
        <v>5.5</v>
      </c>
      <c r="H31" s="198">
        <f>G31*30</f>
        <v>165</v>
      </c>
      <c r="I31" s="22">
        <v>14</v>
      </c>
      <c r="J31" s="26" t="s">
        <v>236</v>
      </c>
      <c r="K31" s="43" t="s">
        <v>92</v>
      </c>
      <c r="L31" s="43"/>
      <c r="M31" s="147">
        <f>H31-I31</f>
        <v>151</v>
      </c>
      <c r="N31" s="150"/>
      <c r="O31" s="939" t="s">
        <v>266</v>
      </c>
      <c r="P31" s="940"/>
      <c r="Q31" s="21"/>
      <c r="R31" s="966"/>
      <c r="S31" s="967"/>
      <c r="T31" s="44"/>
      <c r="U31" s="966"/>
      <c r="V31" s="967"/>
      <c r="W31" s="45"/>
      <c r="X31" s="1098"/>
      <c r="Y31" s="1099"/>
      <c r="Z31" s="44"/>
      <c r="AA31" s="646"/>
    </row>
    <row r="32" spans="1:28" s="46" customFormat="1" ht="21" customHeight="1" thickBot="1">
      <c r="A32" s="464" t="s">
        <v>437</v>
      </c>
      <c r="B32" s="485" t="s">
        <v>31</v>
      </c>
      <c r="C32" s="468">
        <v>3</v>
      </c>
      <c r="D32" s="82"/>
      <c r="E32" s="82"/>
      <c r="F32" s="469"/>
      <c r="G32" s="521">
        <v>4</v>
      </c>
      <c r="H32" s="481">
        <f>G32*30</f>
        <v>120</v>
      </c>
      <c r="I32" s="486">
        <f>SUM(J32:L32)</f>
        <v>4</v>
      </c>
      <c r="J32" s="451">
        <v>4</v>
      </c>
      <c r="K32" s="451"/>
      <c r="L32" s="451"/>
      <c r="M32" s="487">
        <f>H32-I32</f>
        <v>116</v>
      </c>
      <c r="N32" s="154"/>
      <c r="O32" s="968"/>
      <c r="P32" s="969"/>
      <c r="Q32" s="155" t="s">
        <v>40</v>
      </c>
      <c r="R32" s="966"/>
      <c r="S32" s="967"/>
      <c r="T32" s="155"/>
      <c r="U32" s="966"/>
      <c r="V32" s="967"/>
      <c r="W32" s="177"/>
      <c r="X32" s="972"/>
      <c r="Y32" s="973"/>
      <c r="Z32" s="463"/>
      <c r="AA32" s="645"/>
      <c r="AB32" s="46">
        <v>1</v>
      </c>
    </row>
    <row r="33" spans="1:27" s="19" customFormat="1" ht="19.5" customHeight="1" thickBot="1">
      <c r="A33" s="1034" t="s">
        <v>306</v>
      </c>
      <c r="B33" s="1035"/>
      <c r="C33" s="493"/>
      <c r="D33" s="282"/>
      <c r="E33" s="282"/>
      <c r="F33" s="525"/>
      <c r="G33" s="593">
        <f>G29+G27+G21+G18+G17+G12+G15+G16+G28+G32+G26+G25+G24+G11</f>
        <v>77.5</v>
      </c>
      <c r="H33" s="674">
        <f>H29+H27+H21+H18+H17+H12+H15+H16+H28+H32+H11</f>
        <v>1995</v>
      </c>
      <c r="I33" s="675">
        <f>I29+I27+I21+I18+I17+I12+I15+I16+I28+I32+I11</f>
        <v>134</v>
      </c>
      <c r="J33" s="281"/>
      <c r="K33" s="281"/>
      <c r="L33" s="281"/>
      <c r="M33" s="677">
        <f>M29+M27+M21+M18+M17+M12+M15+M16+M28+M32</f>
        <v>1805</v>
      </c>
      <c r="N33" s="678" t="s">
        <v>436</v>
      </c>
      <c r="O33" s="1104" t="s">
        <v>372</v>
      </c>
      <c r="P33" s="1105"/>
      <c r="Q33" s="578" t="s">
        <v>264</v>
      </c>
      <c r="R33" s="1104" t="s">
        <v>96</v>
      </c>
      <c r="S33" s="1105"/>
      <c r="T33" s="578" t="s">
        <v>40</v>
      </c>
      <c r="U33" s="1114"/>
      <c r="V33" s="1115"/>
      <c r="W33" s="62"/>
      <c r="X33" s="1106"/>
      <c r="Y33" s="1107"/>
      <c r="Z33" s="288"/>
      <c r="AA33" s="647"/>
    </row>
    <row r="34" spans="1:27" s="36" customFormat="1" ht="20.25" thickBot="1">
      <c r="A34" s="953" t="s">
        <v>307</v>
      </c>
      <c r="B34" s="954"/>
      <c r="C34" s="954"/>
      <c r="D34" s="954"/>
      <c r="E34" s="954"/>
      <c r="F34" s="954"/>
      <c r="G34" s="954"/>
      <c r="H34" s="954"/>
      <c r="I34" s="954"/>
      <c r="J34" s="954"/>
      <c r="K34" s="954"/>
      <c r="L34" s="954"/>
      <c r="M34" s="954"/>
      <c r="N34" s="954"/>
      <c r="O34" s="954"/>
      <c r="P34" s="954"/>
      <c r="Q34" s="954"/>
      <c r="R34" s="954"/>
      <c r="S34" s="954"/>
      <c r="T34" s="954"/>
      <c r="U34" s="954"/>
      <c r="V34" s="954"/>
      <c r="W34" s="954"/>
      <c r="X34" s="954"/>
      <c r="Y34" s="954"/>
      <c r="Z34" s="954"/>
      <c r="AA34" s="955"/>
    </row>
    <row r="35" spans="1:28" s="36" customFormat="1" ht="21" customHeight="1">
      <c r="A35" s="162" t="s">
        <v>120</v>
      </c>
      <c r="B35" s="498" t="s">
        <v>43</v>
      </c>
      <c r="C35" s="490">
        <v>3</v>
      </c>
      <c r="D35" s="39"/>
      <c r="E35" s="31"/>
      <c r="F35" s="524"/>
      <c r="G35" s="526">
        <v>4</v>
      </c>
      <c r="H35" s="198">
        <f aca="true" t="shared" si="2" ref="H35:H41">G35*30</f>
        <v>120</v>
      </c>
      <c r="I35" s="22">
        <v>16</v>
      </c>
      <c r="J35" s="26" t="s">
        <v>235</v>
      </c>
      <c r="K35" s="26"/>
      <c r="L35" s="26" t="s">
        <v>235</v>
      </c>
      <c r="M35" s="147">
        <f aca="true" t="shared" si="3" ref="M35:M41">H35-I35</f>
        <v>104</v>
      </c>
      <c r="N35" s="143"/>
      <c r="O35" s="968"/>
      <c r="P35" s="969"/>
      <c r="Q35" s="33" t="s">
        <v>237</v>
      </c>
      <c r="R35" s="966"/>
      <c r="S35" s="967"/>
      <c r="T35" s="21"/>
      <c r="U35" s="945"/>
      <c r="V35" s="946"/>
      <c r="W35" s="33"/>
      <c r="X35" s="972"/>
      <c r="Y35" s="973"/>
      <c r="Z35" s="48"/>
      <c r="AA35" s="649"/>
      <c r="AB35" s="36">
        <v>2</v>
      </c>
    </row>
    <row r="36" spans="1:28" s="36" customFormat="1" ht="40.5" customHeight="1">
      <c r="A36" s="162" t="s">
        <v>121</v>
      </c>
      <c r="B36" s="495" t="s">
        <v>53</v>
      </c>
      <c r="C36" s="490"/>
      <c r="D36" s="29">
        <v>3</v>
      </c>
      <c r="E36" s="29"/>
      <c r="F36" s="524"/>
      <c r="G36" s="526">
        <v>3.5</v>
      </c>
      <c r="H36" s="198">
        <f t="shared" si="2"/>
        <v>105</v>
      </c>
      <c r="I36" s="22">
        <v>12</v>
      </c>
      <c r="J36" s="26" t="s">
        <v>96</v>
      </c>
      <c r="K36" s="26"/>
      <c r="L36" s="26" t="s">
        <v>322</v>
      </c>
      <c r="M36" s="147">
        <f t="shared" si="3"/>
        <v>93</v>
      </c>
      <c r="N36" s="143"/>
      <c r="O36" s="968"/>
      <c r="P36" s="969"/>
      <c r="Q36" s="33" t="s">
        <v>93</v>
      </c>
      <c r="R36" s="966"/>
      <c r="S36" s="967"/>
      <c r="T36" s="21"/>
      <c r="U36" s="972"/>
      <c r="V36" s="973"/>
      <c r="W36" s="33"/>
      <c r="X36" s="972"/>
      <c r="Y36" s="973"/>
      <c r="Z36" s="48"/>
      <c r="AA36" s="649"/>
      <c r="AB36" s="36">
        <v>3</v>
      </c>
    </row>
    <row r="37" spans="1:30" s="36" customFormat="1" ht="39.75" customHeight="1">
      <c r="A37" s="162" t="s">
        <v>123</v>
      </c>
      <c r="B37" s="495" t="s">
        <v>54</v>
      </c>
      <c r="C37" s="490">
        <v>4</v>
      </c>
      <c r="D37" s="29"/>
      <c r="E37" s="29"/>
      <c r="F37" s="524"/>
      <c r="G37" s="526">
        <v>4.5</v>
      </c>
      <c r="H37" s="198">
        <f t="shared" si="2"/>
        <v>135</v>
      </c>
      <c r="I37" s="22">
        <v>12</v>
      </c>
      <c r="J37" s="26" t="s">
        <v>96</v>
      </c>
      <c r="K37" s="26" t="s">
        <v>322</v>
      </c>
      <c r="L37" s="26"/>
      <c r="M37" s="147">
        <f t="shared" si="3"/>
        <v>123</v>
      </c>
      <c r="N37" s="143"/>
      <c r="O37" s="968"/>
      <c r="P37" s="969"/>
      <c r="Q37" s="21"/>
      <c r="R37" s="945" t="s">
        <v>93</v>
      </c>
      <c r="S37" s="946"/>
      <c r="T37" s="26"/>
      <c r="U37" s="945"/>
      <c r="V37" s="946"/>
      <c r="W37" s="23"/>
      <c r="X37" s="972"/>
      <c r="Y37" s="973"/>
      <c r="Z37" s="33"/>
      <c r="AA37" s="650"/>
      <c r="AB37" s="36">
        <v>4</v>
      </c>
      <c r="AC37" s="19" t="s">
        <v>288</v>
      </c>
      <c r="AD37" s="418">
        <f>SUMIF(AB$37:AB$49,2,G$37:G$49)</f>
        <v>3.5</v>
      </c>
    </row>
    <row r="38" spans="1:30" s="36" customFormat="1" ht="21" customHeight="1">
      <c r="A38" s="162" t="s">
        <v>124</v>
      </c>
      <c r="B38" s="495" t="s">
        <v>87</v>
      </c>
      <c r="C38" s="492"/>
      <c r="D38" s="29"/>
      <c r="E38" s="29"/>
      <c r="F38" s="524"/>
      <c r="G38" s="526">
        <f>G39+G40+G41</f>
        <v>7.5</v>
      </c>
      <c r="H38" s="198">
        <f t="shared" si="2"/>
        <v>225</v>
      </c>
      <c r="I38" s="22">
        <f>J38+K38+L38</f>
        <v>26</v>
      </c>
      <c r="J38" s="21" t="s">
        <v>269</v>
      </c>
      <c r="K38" s="21"/>
      <c r="L38" s="21" t="s">
        <v>41</v>
      </c>
      <c r="M38" s="147">
        <f t="shared" si="3"/>
        <v>199</v>
      </c>
      <c r="N38" s="143"/>
      <c r="O38" s="968"/>
      <c r="P38" s="969"/>
      <c r="Q38" s="21"/>
      <c r="R38" s="966"/>
      <c r="S38" s="967"/>
      <c r="T38" s="21"/>
      <c r="U38" s="945"/>
      <c r="V38" s="946"/>
      <c r="W38" s="33"/>
      <c r="X38" s="972"/>
      <c r="Y38" s="973"/>
      <c r="Z38" s="48"/>
      <c r="AA38" s="649"/>
      <c r="AC38" s="19" t="s">
        <v>289</v>
      </c>
      <c r="AD38" s="418">
        <f>SUMIF(AB$37:AB$49,3,G$37:G$49)</f>
        <v>21.5</v>
      </c>
    </row>
    <row r="39" spans="1:30" s="36" customFormat="1" ht="21" customHeight="1">
      <c r="A39" s="162"/>
      <c r="B39" s="495" t="s">
        <v>87</v>
      </c>
      <c r="C39" s="492"/>
      <c r="D39" s="29">
        <v>4</v>
      </c>
      <c r="E39" s="29"/>
      <c r="F39" s="524"/>
      <c r="G39" s="526">
        <v>3.5</v>
      </c>
      <c r="H39" s="198">
        <f t="shared" si="2"/>
        <v>105</v>
      </c>
      <c r="I39" s="22">
        <v>12</v>
      </c>
      <c r="J39" s="26" t="s">
        <v>239</v>
      </c>
      <c r="K39" s="26"/>
      <c r="L39" s="26" t="s">
        <v>48</v>
      </c>
      <c r="M39" s="147">
        <f t="shared" si="3"/>
        <v>93</v>
      </c>
      <c r="N39" s="143"/>
      <c r="O39" s="968"/>
      <c r="P39" s="969"/>
      <c r="Q39" s="21"/>
      <c r="R39" s="972" t="s">
        <v>242</v>
      </c>
      <c r="S39" s="973"/>
      <c r="T39" s="21"/>
      <c r="U39" s="945"/>
      <c r="V39" s="946"/>
      <c r="W39" s="33"/>
      <c r="X39" s="972"/>
      <c r="Y39" s="973"/>
      <c r="Z39" s="48"/>
      <c r="AA39" s="649"/>
      <c r="AB39" s="36">
        <v>2</v>
      </c>
      <c r="AC39" s="19" t="s">
        <v>290</v>
      </c>
      <c r="AD39" s="418">
        <f>SUMIF(AB$37:AB$49,4,G$37:G$49)</f>
        <v>13.5</v>
      </c>
    </row>
    <row r="40" spans="1:30" s="36" customFormat="1" ht="21" customHeight="1">
      <c r="A40" s="162"/>
      <c r="B40" s="495" t="s">
        <v>87</v>
      </c>
      <c r="C40" s="490">
        <v>5</v>
      </c>
      <c r="D40" s="29"/>
      <c r="E40" s="29"/>
      <c r="F40" s="524"/>
      <c r="G40" s="526">
        <v>3</v>
      </c>
      <c r="H40" s="198">
        <f t="shared" si="2"/>
        <v>90</v>
      </c>
      <c r="I40" s="22">
        <v>10</v>
      </c>
      <c r="J40" s="26" t="s">
        <v>96</v>
      </c>
      <c r="K40" s="26"/>
      <c r="L40" s="26" t="s">
        <v>322</v>
      </c>
      <c r="M40" s="147">
        <f t="shared" si="3"/>
        <v>80</v>
      </c>
      <c r="N40" s="143"/>
      <c r="O40" s="968"/>
      <c r="P40" s="969"/>
      <c r="Q40" s="21"/>
      <c r="R40" s="966"/>
      <c r="S40" s="967"/>
      <c r="T40" s="41" t="s">
        <v>93</v>
      </c>
      <c r="U40" s="945"/>
      <c r="V40" s="946"/>
      <c r="W40" s="33"/>
      <c r="X40" s="972"/>
      <c r="Y40" s="973"/>
      <c r="Z40" s="48"/>
      <c r="AA40" s="649"/>
      <c r="AB40" s="36">
        <v>3</v>
      </c>
      <c r="AC40" s="19" t="s">
        <v>291</v>
      </c>
      <c r="AD40" s="418">
        <f>SUMIF(AB$37:AB$49,5,G$37:G$49)</f>
        <v>0</v>
      </c>
    </row>
    <row r="41" spans="1:28" s="19" customFormat="1" ht="21" customHeight="1">
      <c r="A41" s="162" t="s">
        <v>127</v>
      </c>
      <c r="B41" s="495" t="s">
        <v>154</v>
      </c>
      <c r="C41" s="685"/>
      <c r="D41" s="42"/>
      <c r="E41" s="42"/>
      <c r="F41" s="517">
        <v>5</v>
      </c>
      <c r="G41" s="529">
        <v>1</v>
      </c>
      <c r="H41" s="686">
        <f t="shared" si="2"/>
        <v>30</v>
      </c>
      <c r="I41" s="27">
        <v>4</v>
      </c>
      <c r="J41" s="26"/>
      <c r="K41" s="26"/>
      <c r="L41" s="26" t="s">
        <v>40</v>
      </c>
      <c r="M41" s="252">
        <f t="shared" si="3"/>
        <v>26</v>
      </c>
      <c r="N41" s="687"/>
      <c r="O41" s="974"/>
      <c r="P41" s="975"/>
      <c r="Q41" s="26"/>
      <c r="R41" s="945"/>
      <c r="S41" s="946"/>
      <c r="T41" s="23" t="s">
        <v>40</v>
      </c>
      <c r="U41" s="945"/>
      <c r="V41" s="946"/>
      <c r="W41" s="23"/>
      <c r="X41" s="970"/>
      <c r="Y41" s="971"/>
      <c r="Z41" s="688"/>
      <c r="AA41" s="689"/>
      <c r="AB41" s="19">
        <v>3</v>
      </c>
    </row>
    <row r="42" spans="1:31" s="46" customFormat="1" ht="21" customHeight="1">
      <c r="A42" s="162" t="s">
        <v>128</v>
      </c>
      <c r="B42" s="498" t="s">
        <v>32</v>
      </c>
      <c r="C42" s="490"/>
      <c r="D42" s="31"/>
      <c r="E42" s="31"/>
      <c r="F42" s="524"/>
      <c r="G42" s="530">
        <f>G43+G44+G45</f>
        <v>8</v>
      </c>
      <c r="H42" s="499">
        <f>H43+H44+H45</f>
        <v>240</v>
      </c>
      <c r="I42" s="22">
        <f>I43+I44+I45</f>
        <v>28</v>
      </c>
      <c r="J42" s="20">
        <v>16</v>
      </c>
      <c r="K42" s="20"/>
      <c r="L42" s="20">
        <v>12</v>
      </c>
      <c r="M42" s="500">
        <f>M43+M44+M45</f>
        <v>212</v>
      </c>
      <c r="N42" s="143"/>
      <c r="O42" s="968"/>
      <c r="P42" s="969"/>
      <c r="Q42" s="21"/>
      <c r="R42" s="966"/>
      <c r="S42" s="967"/>
      <c r="T42" s="21"/>
      <c r="U42" s="1145"/>
      <c r="V42" s="1146"/>
      <c r="W42" s="33"/>
      <c r="X42" s="970"/>
      <c r="Y42" s="971"/>
      <c r="Z42" s="48"/>
      <c r="AA42" s="649"/>
      <c r="AE42" s="36"/>
    </row>
    <row r="43" spans="1:31" s="46" customFormat="1" ht="21" customHeight="1">
      <c r="A43" s="162"/>
      <c r="B43" s="498" t="s">
        <v>32</v>
      </c>
      <c r="C43" s="490"/>
      <c r="D43" s="29">
        <v>5</v>
      </c>
      <c r="E43" s="31"/>
      <c r="F43" s="524"/>
      <c r="G43" s="529">
        <v>3.5</v>
      </c>
      <c r="H43" s="198">
        <f aca="true" t="shared" si="4" ref="H43:H49">G43*30</f>
        <v>105</v>
      </c>
      <c r="I43" s="22">
        <v>12</v>
      </c>
      <c r="J43" s="26" t="s">
        <v>239</v>
      </c>
      <c r="K43" s="26"/>
      <c r="L43" s="26" t="s">
        <v>48</v>
      </c>
      <c r="M43" s="147">
        <f aca="true" t="shared" si="5" ref="M43:M49">H43-I43</f>
        <v>93</v>
      </c>
      <c r="N43" s="143"/>
      <c r="O43" s="968"/>
      <c r="P43" s="969"/>
      <c r="Q43" s="21"/>
      <c r="R43" s="966"/>
      <c r="S43" s="967"/>
      <c r="T43" s="21" t="s">
        <v>242</v>
      </c>
      <c r="U43" s="972"/>
      <c r="V43" s="973"/>
      <c r="W43" s="33"/>
      <c r="X43" s="970"/>
      <c r="Y43" s="971"/>
      <c r="Z43" s="48"/>
      <c r="AA43" s="649"/>
      <c r="AB43" s="46">
        <v>3</v>
      </c>
      <c r="AE43" s="36"/>
    </row>
    <row r="44" spans="1:28" s="36" customFormat="1" ht="21" customHeight="1">
      <c r="A44" s="162"/>
      <c r="B44" s="498" t="s">
        <v>32</v>
      </c>
      <c r="C44" s="490">
        <v>6</v>
      </c>
      <c r="D44" s="31"/>
      <c r="E44" s="31"/>
      <c r="F44" s="524"/>
      <c r="G44" s="529">
        <v>3.5</v>
      </c>
      <c r="H44" s="198">
        <f t="shared" si="4"/>
        <v>105</v>
      </c>
      <c r="I44" s="22">
        <v>12</v>
      </c>
      <c r="J44" s="26" t="s">
        <v>96</v>
      </c>
      <c r="K44" s="26"/>
      <c r="L44" s="26" t="s">
        <v>322</v>
      </c>
      <c r="M44" s="147">
        <f t="shared" si="5"/>
        <v>93</v>
      </c>
      <c r="N44" s="143"/>
      <c r="O44" s="968"/>
      <c r="P44" s="969"/>
      <c r="Q44" s="21"/>
      <c r="R44" s="966"/>
      <c r="S44" s="967"/>
      <c r="T44" s="21"/>
      <c r="U44" s="966" t="s">
        <v>93</v>
      </c>
      <c r="V44" s="967"/>
      <c r="W44" s="33"/>
      <c r="X44" s="970"/>
      <c r="Y44" s="971"/>
      <c r="Z44" s="48"/>
      <c r="AA44" s="649"/>
      <c r="AB44" s="36">
        <v>4</v>
      </c>
    </row>
    <row r="45" spans="1:28" s="19" customFormat="1" ht="21" customHeight="1">
      <c r="A45" s="162" t="s">
        <v>309</v>
      </c>
      <c r="B45" s="498" t="s">
        <v>152</v>
      </c>
      <c r="C45" s="690"/>
      <c r="D45" s="49"/>
      <c r="E45" s="49"/>
      <c r="F45" s="517">
        <v>7</v>
      </c>
      <c r="G45" s="529">
        <v>1</v>
      </c>
      <c r="H45" s="686">
        <f t="shared" si="4"/>
        <v>30</v>
      </c>
      <c r="I45" s="27">
        <v>4</v>
      </c>
      <c r="J45" s="26"/>
      <c r="K45" s="26"/>
      <c r="L45" s="26" t="s">
        <v>40</v>
      </c>
      <c r="M45" s="252">
        <f t="shared" si="5"/>
        <v>26</v>
      </c>
      <c r="N45" s="687"/>
      <c r="O45" s="974"/>
      <c r="P45" s="975"/>
      <c r="Q45" s="26"/>
      <c r="R45" s="945"/>
      <c r="S45" s="946"/>
      <c r="T45" s="26"/>
      <c r="U45" s="945" t="s">
        <v>40</v>
      </c>
      <c r="V45" s="946"/>
      <c r="W45" s="23"/>
      <c r="X45" s="970"/>
      <c r="Y45" s="971"/>
      <c r="Z45" s="688"/>
      <c r="AA45" s="689"/>
      <c r="AB45" s="19">
        <v>4</v>
      </c>
    </row>
    <row r="46" spans="1:28" s="36" customFormat="1" ht="21" customHeight="1">
      <c r="A46" s="162" t="s">
        <v>310</v>
      </c>
      <c r="B46" s="495" t="s">
        <v>34</v>
      </c>
      <c r="C46" s="490">
        <v>6</v>
      </c>
      <c r="D46" s="29"/>
      <c r="E46" s="29"/>
      <c r="F46" s="524"/>
      <c r="G46" s="526">
        <v>4.5</v>
      </c>
      <c r="H46" s="198">
        <f t="shared" si="4"/>
        <v>135</v>
      </c>
      <c r="I46" s="22">
        <v>12</v>
      </c>
      <c r="J46" s="26" t="s">
        <v>48</v>
      </c>
      <c r="K46" s="26"/>
      <c r="L46" s="26" t="s">
        <v>48</v>
      </c>
      <c r="M46" s="147">
        <f t="shared" si="5"/>
        <v>123</v>
      </c>
      <c r="N46" s="143"/>
      <c r="O46" s="968"/>
      <c r="P46" s="969"/>
      <c r="Q46" s="21"/>
      <c r="R46" s="966"/>
      <c r="S46" s="967"/>
      <c r="T46" s="26"/>
      <c r="U46" s="972" t="s">
        <v>96</v>
      </c>
      <c r="V46" s="973"/>
      <c r="W46" s="23"/>
      <c r="X46" s="970"/>
      <c r="Y46" s="971"/>
      <c r="Z46" s="48"/>
      <c r="AA46" s="649"/>
      <c r="AB46" s="36">
        <v>3</v>
      </c>
    </row>
    <row r="47" spans="1:28" s="36" customFormat="1" ht="21" customHeight="1">
      <c r="A47" s="162" t="s">
        <v>311</v>
      </c>
      <c r="B47" s="495" t="s">
        <v>51</v>
      </c>
      <c r="C47" s="490">
        <v>6</v>
      </c>
      <c r="D47" s="29"/>
      <c r="E47" s="29"/>
      <c r="F47" s="524"/>
      <c r="G47" s="526">
        <v>5.5</v>
      </c>
      <c r="H47" s="198">
        <f>G47*30</f>
        <v>165</v>
      </c>
      <c r="I47" s="22">
        <v>12</v>
      </c>
      <c r="J47" s="26" t="s">
        <v>239</v>
      </c>
      <c r="K47" s="26"/>
      <c r="L47" s="26" t="s">
        <v>48</v>
      </c>
      <c r="M47" s="147">
        <f>H47-I47</f>
        <v>153</v>
      </c>
      <c r="N47" s="143"/>
      <c r="O47" s="968"/>
      <c r="P47" s="969"/>
      <c r="Q47" s="21"/>
      <c r="R47" s="966"/>
      <c r="S47" s="967"/>
      <c r="T47" s="26"/>
      <c r="U47" s="972" t="s">
        <v>242</v>
      </c>
      <c r="V47" s="973"/>
      <c r="W47" s="23"/>
      <c r="X47" s="970"/>
      <c r="Y47" s="971"/>
      <c r="Z47" s="48"/>
      <c r="AA47" s="649"/>
      <c r="AB47" s="36">
        <v>3</v>
      </c>
    </row>
    <row r="48" spans="1:28" s="36" customFormat="1" ht="21" customHeight="1">
      <c r="A48" s="162" t="s">
        <v>312</v>
      </c>
      <c r="B48" s="504" t="s">
        <v>60</v>
      </c>
      <c r="C48" s="490">
        <v>7</v>
      </c>
      <c r="D48" s="29"/>
      <c r="E48" s="29"/>
      <c r="F48" s="524"/>
      <c r="G48" s="526">
        <v>4</v>
      </c>
      <c r="H48" s="198">
        <f t="shared" si="4"/>
        <v>120</v>
      </c>
      <c r="I48" s="22">
        <v>12</v>
      </c>
      <c r="J48" s="26" t="s">
        <v>96</v>
      </c>
      <c r="K48" s="26"/>
      <c r="L48" s="26" t="s">
        <v>322</v>
      </c>
      <c r="M48" s="147">
        <f t="shared" si="5"/>
        <v>108</v>
      </c>
      <c r="N48" s="150"/>
      <c r="O48" s="968"/>
      <c r="P48" s="969"/>
      <c r="Q48" s="21"/>
      <c r="R48" s="966"/>
      <c r="S48" s="967"/>
      <c r="T48" s="41"/>
      <c r="U48" s="945"/>
      <c r="V48" s="946"/>
      <c r="W48" s="33" t="s">
        <v>93</v>
      </c>
      <c r="X48" s="970"/>
      <c r="Y48" s="971"/>
      <c r="Z48" s="48"/>
      <c r="AA48" s="649"/>
      <c r="AB48" s="36">
        <v>3</v>
      </c>
    </row>
    <row r="49" spans="1:28" s="36" customFormat="1" ht="39.75" customHeight="1">
      <c r="A49" s="162" t="s">
        <v>313</v>
      </c>
      <c r="B49" s="495" t="s">
        <v>36</v>
      </c>
      <c r="C49" s="490"/>
      <c r="D49" s="29">
        <v>7</v>
      </c>
      <c r="E49" s="29"/>
      <c r="F49" s="524"/>
      <c r="G49" s="526">
        <v>4.5</v>
      </c>
      <c r="H49" s="198">
        <f t="shared" si="4"/>
        <v>135</v>
      </c>
      <c r="I49" s="27">
        <v>8</v>
      </c>
      <c r="J49" s="26" t="s">
        <v>92</v>
      </c>
      <c r="K49" s="26" t="s">
        <v>94</v>
      </c>
      <c r="L49" s="26"/>
      <c r="M49" s="147">
        <f t="shared" si="5"/>
        <v>127</v>
      </c>
      <c r="N49" s="143"/>
      <c r="O49" s="968"/>
      <c r="P49" s="969"/>
      <c r="Q49" s="21"/>
      <c r="R49" s="966"/>
      <c r="S49" s="967"/>
      <c r="T49" s="26"/>
      <c r="U49" s="945"/>
      <c r="V49" s="946"/>
      <c r="W49" s="23" t="s">
        <v>96</v>
      </c>
      <c r="X49" s="972"/>
      <c r="Y49" s="973"/>
      <c r="Z49" s="33"/>
      <c r="AA49" s="650"/>
      <c r="AB49" s="36">
        <v>4</v>
      </c>
    </row>
    <row r="50" spans="1:27" s="36" customFormat="1" ht="21" customHeight="1">
      <c r="A50" s="172" t="s">
        <v>314</v>
      </c>
      <c r="B50" s="505" t="s">
        <v>390</v>
      </c>
      <c r="C50" s="490"/>
      <c r="D50" s="29"/>
      <c r="E50" s="29"/>
      <c r="F50" s="524"/>
      <c r="G50" s="526">
        <f>G51+G52</f>
        <v>6.5</v>
      </c>
      <c r="H50" s="553">
        <f aca="true" t="shared" si="6" ref="H50:M50">H51+H52</f>
        <v>195</v>
      </c>
      <c r="I50" s="20">
        <f t="shared" si="6"/>
        <v>20</v>
      </c>
      <c r="J50" s="20">
        <v>8</v>
      </c>
      <c r="K50" s="20"/>
      <c r="L50" s="20">
        <v>8</v>
      </c>
      <c r="M50" s="554">
        <f t="shared" si="6"/>
        <v>175</v>
      </c>
      <c r="N50" s="143"/>
      <c r="O50" s="543"/>
      <c r="P50" s="143"/>
      <c r="Q50" s="21"/>
      <c r="R50" s="544"/>
      <c r="S50" s="545"/>
      <c r="T50" s="26"/>
      <c r="U50" s="546"/>
      <c r="V50" s="547"/>
      <c r="W50" s="23"/>
      <c r="X50" s="548"/>
      <c r="Y50" s="549"/>
      <c r="Z50" s="48"/>
      <c r="AA50" s="649"/>
    </row>
    <row r="51" spans="1:28" s="445" customFormat="1" ht="21" customHeight="1">
      <c r="A51" s="172"/>
      <c r="B51" s="505" t="s">
        <v>390</v>
      </c>
      <c r="C51" s="502">
        <v>7</v>
      </c>
      <c r="D51" s="448"/>
      <c r="E51" s="448"/>
      <c r="F51" s="531"/>
      <c r="G51" s="533">
        <v>5.5</v>
      </c>
      <c r="H51" s="506">
        <f aca="true" t="shared" si="7" ref="H51:H60">G51*30</f>
        <v>165</v>
      </c>
      <c r="I51" s="452">
        <v>16</v>
      </c>
      <c r="J51" s="429" t="s">
        <v>242</v>
      </c>
      <c r="K51" s="429"/>
      <c r="L51" s="429" t="s">
        <v>40</v>
      </c>
      <c r="M51" s="454">
        <f aca="true" t="shared" si="8" ref="M51:M60">H51-I51</f>
        <v>149</v>
      </c>
      <c r="N51" s="455"/>
      <c r="O51" s="1135"/>
      <c r="P51" s="1136"/>
      <c r="Q51" s="456"/>
      <c r="R51" s="1119"/>
      <c r="S51" s="1120"/>
      <c r="T51" s="429"/>
      <c r="U51" s="1170"/>
      <c r="V51" s="1171"/>
      <c r="W51" s="457" t="s">
        <v>237</v>
      </c>
      <c r="X51" s="980"/>
      <c r="Y51" s="981"/>
      <c r="Z51" s="458"/>
      <c r="AA51" s="651"/>
      <c r="AB51" s="445">
        <v>4</v>
      </c>
    </row>
    <row r="52" spans="1:28" s="19" customFormat="1" ht="38.25" customHeight="1">
      <c r="A52" s="172" t="s">
        <v>315</v>
      </c>
      <c r="B52" s="495" t="s">
        <v>391</v>
      </c>
      <c r="C52" s="586"/>
      <c r="D52" s="580"/>
      <c r="E52" s="580"/>
      <c r="F52" s="517">
        <v>7</v>
      </c>
      <c r="G52" s="530">
        <v>1</v>
      </c>
      <c r="H52" s="499">
        <f t="shared" si="7"/>
        <v>30</v>
      </c>
      <c r="I52" s="581">
        <v>4</v>
      </c>
      <c r="J52" s="238"/>
      <c r="K52" s="238"/>
      <c r="L52" s="238" t="s">
        <v>40</v>
      </c>
      <c r="M52" s="567">
        <f t="shared" si="8"/>
        <v>26</v>
      </c>
      <c r="N52" s="635"/>
      <c r="O52" s="974"/>
      <c r="P52" s="975"/>
      <c r="Q52" s="238"/>
      <c r="R52" s="945"/>
      <c r="S52" s="946"/>
      <c r="T52" s="238"/>
      <c r="U52" s="945"/>
      <c r="V52" s="946"/>
      <c r="W52" s="23" t="s">
        <v>40</v>
      </c>
      <c r="X52" s="970"/>
      <c r="Y52" s="971"/>
      <c r="AA52" s="691"/>
      <c r="AB52" s="19">
        <v>4</v>
      </c>
    </row>
    <row r="53" spans="1:31" s="46" customFormat="1" ht="21" customHeight="1">
      <c r="A53" s="162" t="s">
        <v>316</v>
      </c>
      <c r="B53" s="495" t="s">
        <v>55</v>
      </c>
      <c r="C53" s="490">
        <v>8</v>
      </c>
      <c r="D53" s="29"/>
      <c r="E53" s="29"/>
      <c r="F53" s="524"/>
      <c r="G53" s="526">
        <v>5.5</v>
      </c>
      <c r="H53" s="198">
        <f t="shared" si="7"/>
        <v>165</v>
      </c>
      <c r="I53" s="22">
        <v>16</v>
      </c>
      <c r="J53" s="26" t="s">
        <v>242</v>
      </c>
      <c r="K53" s="26"/>
      <c r="L53" s="26" t="s">
        <v>322</v>
      </c>
      <c r="M53" s="147">
        <f t="shared" si="8"/>
        <v>149</v>
      </c>
      <c r="N53" s="143"/>
      <c r="O53" s="968"/>
      <c r="P53" s="969"/>
      <c r="Q53" s="21"/>
      <c r="R53" s="966"/>
      <c r="S53" s="967"/>
      <c r="T53" s="26"/>
      <c r="U53" s="1145"/>
      <c r="V53" s="1146"/>
      <c r="W53" s="23"/>
      <c r="X53" s="972" t="s">
        <v>237</v>
      </c>
      <c r="Y53" s="973"/>
      <c r="Z53" s="33"/>
      <c r="AA53" s="650"/>
      <c r="AB53" s="46">
        <v>5</v>
      </c>
      <c r="AE53" s="36"/>
    </row>
    <row r="54" spans="1:30" s="36" customFormat="1" ht="21" customHeight="1">
      <c r="A54" s="241" t="s">
        <v>317</v>
      </c>
      <c r="B54" s="503" t="s">
        <v>38</v>
      </c>
      <c r="C54" s="492"/>
      <c r="D54" s="29"/>
      <c r="E54" s="29"/>
      <c r="F54" s="524"/>
      <c r="G54" s="526">
        <f>G55+G56</f>
        <v>6</v>
      </c>
      <c r="H54" s="198">
        <f t="shared" si="7"/>
        <v>180</v>
      </c>
      <c r="I54" s="22">
        <f>J54+K54+L54</f>
        <v>24</v>
      </c>
      <c r="J54" s="26" t="s">
        <v>42</v>
      </c>
      <c r="K54" s="26"/>
      <c r="L54" s="26" t="s">
        <v>42</v>
      </c>
      <c r="M54" s="147">
        <f t="shared" si="8"/>
        <v>156</v>
      </c>
      <c r="N54" s="150"/>
      <c r="O54" s="968"/>
      <c r="P54" s="969"/>
      <c r="Q54" s="21"/>
      <c r="R54" s="966"/>
      <c r="S54" s="967"/>
      <c r="T54" s="26"/>
      <c r="U54" s="945"/>
      <c r="V54" s="946"/>
      <c r="W54" s="23"/>
      <c r="X54" s="970"/>
      <c r="Y54" s="971"/>
      <c r="Z54" s="33"/>
      <c r="AA54" s="644"/>
      <c r="AC54" s="19" t="s">
        <v>288</v>
      </c>
      <c r="AD54" s="418">
        <f>SUMIF(AB$54:AB$110,2,G$54:G$110)</f>
        <v>0</v>
      </c>
    </row>
    <row r="55" spans="1:30" s="36" customFormat="1" ht="21" customHeight="1">
      <c r="A55" s="552"/>
      <c r="B55" s="503" t="s">
        <v>38</v>
      </c>
      <c r="C55" s="490">
        <v>8</v>
      </c>
      <c r="D55" s="29"/>
      <c r="E55" s="29"/>
      <c r="F55" s="524"/>
      <c r="G55" s="526">
        <v>5</v>
      </c>
      <c r="H55" s="198">
        <f t="shared" si="7"/>
        <v>150</v>
      </c>
      <c r="I55" s="22">
        <v>16</v>
      </c>
      <c r="J55" s="26" t="s">
        <v>242</v>
      </c>
      <c r="K55" s="26"/>
      <c r="L55" s="26" t="s">
        <v>322</v>
      </c>
      <c r="M55" s="147">
        <f t="shared" si="8"/>
        <v>134</v>
      </c>
      <c r="N55" s="150"/>
      <c r="O55" s="968"/>
      <c r="P55" s="969"/>
      <c r="Q55" s="21"/>
      <c r="R55" s="966"/>
      <c r="S55" s="967"/>
      <c r="T55" s="26"/>
      <c r="U55" s="945"/>
      <c r="V55" s="946"/>
      <c r="W55" s="23"/>
      <c r="X55" s="970" t="s">
        <v>237</v>
      </c>
      <c r="Y55" s="971"/>
      <c r="Z55" s="33"/>
      <c r="AA55" s="644"/>
      <c r="AB55" s="36">
        <v>5</v>
      </c>
      <c r="AC55" s="19" t="s">
        <v>290</v>
      </c>
      <c r="AD55" s="418">
        <f>SUMIF(AB$54:AB$110,4,G$54:G$110)</f>
        <v>6</v>
      </c>
    </row>
    <row r="56" spans="1:30" s="19" customFormat="1" ht="21" customHeight="1">
      <c r="A56" s="241" t="s">
        <v>318</v>
      </c>
      <c r="B56" s="503" t="s">
        <v>364</v>
      </c>
      <c r="C56" s="685"/>
      <c r="D56" s="42"/>
      <c r="E56" s="42">
        <v>8</v>
      </c>
      <c r="F56" s="517"/>
      <c r="G56" s="529">
        <v>1</v>
      </c>
      <c r="H56" s="686">
        <f t="shared" si="7"/>
        <v>30</v>
      </c>
      <c r="I56" s="27">
        <v>8</v>
      </c>
      <c r="J56" s="26"/>
      <c r="K56" s="26"/>
      <c r="L56" s="26" t="s">
        <v>275</v>
      </c>
      <c r="M56" s="252">
        <f t="shared" si="8"/>
        <v>22</v>
      </c>
      <c r="N56" s="466"/>
      <c r="O56" s="974"/>
      <c r="P56" s="975"/>
      <c r="Q56" s="26"/>
      <c r="R56" s="945"/>
      <c r="S56" s="946"/>
      <c r="T56" s="26"/>
      <c r="U56" s="945"/>
      <c r="V56" s="946"/>
      <c r="W56" s="23"/>
      <c r="X56" s="970" t="s">
        <v>275</v>
      </c>
      <c r="Y56" s="971"/>
      <c r="Z56" s="23"/>
      <c r="AA56" s="209"/>
      <c r="AB56" s="19">
        <v>5</v>
      </c>
      <c r="AC56" s="19" t="s">
        <v>291</v>
      </c>
      <c r="AD56" s="418">
        <f>SUMIF(AB$54:AB$110,5,G$54:G$110)</f>
        <v>20.5</v>
      </c>
    </row>
    <row r="57" spans="1:27" s="46" customFormat="1" ht="21" customHeight="1">
      <c r="A57" s="241" t="s">
        <v>319</v>
      </c>
      <c r="B57" s="503" t="s">
        <v>56</v>
      </c>
      <c r="C57" s="492"/>
      <c r="D57" s="29"/>
      <c r="E57" s="29"/>
      <c r="F57" s="524"/>
      <c r="G57" s="526">
        <f>G58+G59</f>
        <v>7.5</v>
      </c>
      <c r="H57" s="198">
        <f t="shared" si="7"/>
        <v>225</v>
      </c>
      <c r="I57" s="22">
        <f>J57+K57+L57</f>
        <v>24</v>
      </c>
      <c r="J57" s="26" t="s">
        <v>42</v>
      </c>
      <c r="K57" s="26"/>
      <c r="L57" s="26" t="s">
        <v>42</v>
      </c>
      <c r="M57" s="147">
        <f t="shared" si="8"/>
        <v>201</v>
      </c>
      <c r="N57" s="150"/>
      <c r="O57" s="968"/>
      <c r="P57" s="969"/>
      <c r="Q57" s="21"/>
      <c r="R57" s="966"/>
      <c r="S57" s="967"/>
      <c r="T57" s="26"/>
      <c r="U57" s="945"/>
      <c r="V57" s="946"/>
      <c r="W57" s="23"/>
      <c r="X57" s="972"/>
      <c r="Y57" s="973"/>
      <c r="Z57" s="33"/>
      <c r="AA57" s="650"/>
    </row>
    <row r="58" spans="1:28" s="36" customFormat="1" ht="21" customHeight="1">
      <c r="A58" s="198"/>
      <c r="B58" s="503" t="s">
        <v>56</v>
      </c>
      <c r="C58" s="490">
        <v>9</v>
      </c>
      <c r="D58" s="29"/>
      <c r="E58" s="29"/>
      <c r="F58" s="524"/>
      <c r="G58" s="533">
        <v>6</v>
      </c>
      <c r="H58" s="198">
        <f t="shared" si="7"/>
        <v>180</v>
      </c>
      <c r="I58" s="82">
        <f>I59+I60</f>
        <v>24</v>
      </c>
      <c r="J58" s="128" t="s">
        <v>242</v>
      </c>
      <c r="K58" s="128"/>
      <c r="L58" s="128" t="s">
        <v>322</v>
      </c>
      <c r="M58" s="199">
        <f t="shared" si="8"/>
        <v>156</v>
      </c>
      <c r="N58" s="203"/>
      <c r="O58" s="968"/>
      <c r="P58" s="969"/>
      <c r="Q58" s="78"/>
      <c r="R58" s="966"/>
      <c r="S58" s="967"/>
      <c r="T58" s="128"/>
      <c r="U58" s="945"/>
      <c r="V58" s="946"/>
      <c r="W58" s="129"/>
      <c r="X58" s="972"/>
      <c r="Y58" s="973"/>
      <c r="Z58" s="459" t="s">
        <v>237</v>
      </c>
      <c r="AA58" s="651"/>
      <c r="AB58" s="36">
        <v>5</v>
      </c>
    </row>
    <row r="59" spans="1:28" s="19" customFormat="1" ht="21" customHeight="1">
      <c r="A59" s="244" t="s">
        <v>320</v>
      </c>
      <c r="B59" s="503" t="s">
        <v>303</v>
      </c>
      <c r="C59" s="685"/>
      <c r="D59" s="42"/>
      <c r="E59" s="42">
        <v>9</v>
      </c>
      <c r="F59" s="517"/>
      <c r="G59" s="529">
        <v>1.5</v>
      </c>
      <c r="H59" s="686">
        <f t="shared" si="7"/>
        <v>45</v>
      </c>
      <c r="I59" s="27">
        <v>8</v>
      </c>
      <c r="J59" s="26"/>
      <c r="K59" s="26"/>
      <c r="L59" s="26" t="s">
        <v>275</v>
      </c>
      <c r="M59" s="252">
        <f t="shared" si="8"/>
        <v>37</v>
      </c>
      <c r="N59" s="466"/>
      <c r="O59" s="974"/>
      <c r="P59" s="975"/>
      <c r="Q59" s="26"/>
      <c r="R59" s="945"/>
      <c r="S59" s="946"/>
      <c r="T59" s="26"/>
      <c r="U59" s="945"/>
      <c r="V59" s="946"/>
      <c r="W59" s="23"/>
      <c r="X59" s="970"/>
      <c r="Y59" s="971"/>
      <c r="Z59" s="23" t="s">
        <v>275</v>
      </c>
      <c r="AA59" s="691"/>
      <c r="AB59" s="19">
        <v>5</v>
      </c>
    </row>
    <row r="60" spans="1:28" s="36" customFormat="1" ht="21" customHeight="1" thickBot="1">
      <c r="A60" s="241" t="s">
        <v>321</v>
      </c>
      <c r="B60" s="705" t="s">
        <v>35</v>
      </c>
      <c r="C60" s="706">
        <v>9</v>
      </c>
      <c r="D60" s="604"/>
      <c r="E60" s="67"/>
      <c r="F60" s="523"/>
      <c r="G60" s="532">
        <v>7</v>
      </c>
      <c r="H60" s="501">
        <f t="shared" si="7"/>
        <v>210</v>
      </c>
      <c r="I60" s="707">
        <v>16</v>
      </c>
      <c r="J60" s="708" t="s">
        <v>242</v>
      </c>
      <c r="K60" s="708"/>
      <c r="L60" s="708" t="s">
        <v>322</v>
      </c>
      <c r="M60" s="709">
        <f t="shared" si="8"/>
        <v>194</v>
      </c>
      <c r="N60" s="210"/>
      <c r="O60" s="976"/>
      <c r="P60" s="977"/>
      <c r="Q60" s="70"/>
      <c r="R60" s="956"/>
      <c r="S60" s="957"/>
      <c r="T60" s="70"/>
      <c r="U60" s="958"/>
      <c r="V60" s="959"/>
      <c r="W60" s="73"/>
      <c r="X60" s="960"/>
      <c r="Y60" s="961"/>
      <c r="Z60" s="73" t="s">
        <v>237</v>
      </c>
      <c r="AA60" s="710"/>
      <c r="AB60" s="36">
        <v>5</v>
      </c>
    </row>
    <row r="61" spans="1:27" s="36" customFormat="1" ht="21" customHeight="1" thickBot="1">
      <c r="A61" s="1003" t="s">
        <v>323</v>
      </c>
      <c r="B61" s="1004"/>
      <c r="C61" s="489"/>
      <c r="D61" s="297"/>
      <c r="E61" s="297"/>
      <c r="F61" s="528"/>
      <c r="G61" s="522">
        <f>G35+G36+G37+G38+G42+G46+G48+G49+G47+G50+G53+G54+G57+G60</f>
        <v>78.5</v>
      </c>
      <c r="H61" s="674">
        <f>H24+H35+H36+H37+H38+H42+H46+H48+H49+H47+H50+H54+H57+H60</f>
        <v>2310</v>
      </c>
      <c r="I61" s="675">
        <f>I24+I35+I36+I37+I38+I42+I46+I48+I49+I47+I50+I54+I57+I60</f>
        <v>234</v>
      </c>
      <c r="J61" s="675"/>
      <c r="K61" s="675"/>
      <c r="L61" s="675"/>
      <c r="M61" s="676">
        <f>M24+M35+M36+M37+M38+M42+M46+M48+M49+M47+M50+M54+M57+M60</f>
        <v>2076</v>
      </c>
      <c r="N61" s="307"/>
      <c r="O61" s="1116" t="s">
        <v>93</v>
      </c>
      <c r="P61" s="1117"/>
      <c r="Q61" s="282" t="s">
        <v>383</v>
      </c>
      <c r="R61" s="1116" t="s">
        <v>382</v>
      </c>
      <c r="S61" s="1117"/>
      <c r="T61" s="282" t="s">
        <v>373</v>
      </c>
      <c r="U61" s="1104" t="s">
        <v>374</v>
      </c>
      <c r="V61" s="1105"/>
      <c r="W61" s="578" t="s">
        <v>375</v>
      </c>
      <c r="X61" s="1104" t="s">
        <v>376</v>
      </c>
      <c r="Y61" s="1105"/>
      <c r="Z61" s="578" t="s">
        <v>376</v>
      </c>
      <c r="AA61" s="652"/>
    </row>
    <row r="62" spans="1:43" s="240" customFormat="1" ht="19.5" customHeight="1" thickBot="1">
      <c r="A62" s="1157" t="s">
        <v>324</v>
      </c>
      <c r="B62" s="1158"/>
      <c r="C62" s="1158"/>
      <c r="D62" s="1158"/>
      <c r="E62" s="1158"/>
      <c r="F62" s="1158"/>
      <c r="G62" s="1158"/>
      <c r="H62" s="1172"/>
      <c r="I62" s="1172"/>
      <c r="J62" s="1172"/>
      <c r="K62" s="1172"/>
      <c r="L62" s="1172"/>
      <c r="M62" s="1172"/>
      <c r="N62" s="1158"/>
      <c r="O62" s="1158"/>
      <c r="P62" s="1158"/>
      <c r="Q62" s="1158"/>
      <c r="R62" s="1158"/>
      <c r="S62" s="1158"/>
      <c r="T62" s="1158"/>
      <c r="U62" s="1158"/>
      <c r="V62" s="1158"/>
      <c r="W62" s="1158"/>
      <c r="X62" s="1158"/>
      <c r="Y62" s="1158"/>
      <c r="Z62" s="1158"/>
      <c r="AA62" s="1159"/>
      <c r="AQ62" s="555"/>
    </row>
    <row r="63" spans="1:43" s="240" customFormat="1" ht="19.5" customHeight="1" thickBot="1">
      <c r="A63" s="557" t="s">
        <v>129</v>
      </c>
      <c r="B63" s="558" t="s">
        <v>325</v>
      </c>
      <c r="C63" s="559"/>
      <c r="D63" s="560">
        <v>10</v>
      </c>
      <c r="E63" s="560"/>
      <c r="F63" s="561"/>
      <c r="G63" s="565">
        <v>4.5</v>
      </c>
      <c r="H63" s="556">
        <f>G63*30</f>
        <v>135</v>
      </c>
      <c r="I63" s="1108" t="s">
        <v>386</v>
      </c>
      <c r="J63" s="1109"/>
      <c r="K63" s="1109"/>
      <c r="L63" s="1109"/>
      <c r="M63" s="1110"/>
      <c r="N63" s="1111"/>
      <c r="O63" s="1112"/>
      <c r="P63" s="1112"/>
      <c r="Q63" s="1112"/>
      <c r="R63" s="1112"/>
      <c r="S63" s="1112"/>
      <c r="T63" s="1112"/>
      <c r="U63" s="1112"/>
      <c r="V63" s="1112"/>
      <c r="W63" s="1112"/>
      <c r="X63" s="1112"/>
      <c r="Y63" s="1112"/>
      <c r="Z63" s="1112"/>
      <c r="AA63" s="1113"/>
      <c r="AQ63" s="555"/>
    </row>
    <row r="64" spans="1:27" s="36" customFormat="1" ht="21" customHeight="1" thickBot="1">
      <c r="A64" s="1003" t="s">
        <v>407</v>
      </c>
      <c r="B64" s="1164"/>
      <c r="C64" s="1164"/>
      <c r="D64" s="1164"/>
      <c r="E64" s="1164"/>
      <c r="F64" s="1164"/>
      <c r="G64" s="1164"/>
      <c r="H64" s="1164"/>
      <c r="I64" s="1164"/>
      <c r="J64" s="1164"/>
      <c r="K64" s="1164"/>
      <c r="L64" s="1164"/>
      <c r="M64" s="1164"/>
      <c r="N64" s="1164"/>
      <c r="O64" s="1164"/>
      <c r="P64" s="1164"/>
      <c r="Q64" s="1164"/>
      <c r="R64" s="1164"/>
      <c r="S64" s="1164"/>
      <c r="T64" s="1164"/>
      <c r="U64" s="1164"/>
      <c r="V64" s="1164"/>
      <c r="W64" s="1164"/>
      <c r="X64" s="1164"/>
      <c r="Y64" s="1164"/>
      <c r="Z64" s="1164"/>
      <c r="AA64" s="1004"/>
    </row>
    <row r="65" spans="1:27" s="19" customFormat="1" ht="21" customHeight="1" thickBot="1">
      <c r="A65" s="220" t="s">
        <v>328</v>
      </c>
      <c r="B65" s="516" t="s">
        <v>250</v>
      </c>
      <c r="C65" s="537"/>
      <c r="D65" s="222"/>
      <c r="E65" s="222">
        <v>10</v>
      </c>
      <c r="F65" s="538"/>
      <c r="G65" s="535">
        <v>19.5</v>
      </c>
      <c r="H65" s="542">
        <f>G65*30</f>
        <v>585</v>
      </c>
      <c r="I65" s="1049"/>
      <c r="J65" s="1049"/>
      <c r="K65" s="1049"/>
      <c r="L65" s="1049"/>
      <c r="M65" s="1050"/>
      <c r="N65" s="1129"/>
      <c r="O65" s="1130"/>
      <c r="P65" s="1130"/>
      <c r="Q65" s="1130"/>
      <c r="R65" s="1130"/>
      <c r="S65" s="1130"/>
      <c r="T65" s="1130"/>
      <c r="U65" s="1130"/>
      <c r="V65" s="1130"/>
      <c r="W65" s="1130"/>
      <c r="X65" s="1130"/>
      <c r="Y65" s="1130"/>
      <c r="Z65" s="1130"/>
      <c r="AA65" s="1131"/>
    </row>
    <row r="66" spans="1:27" s="36" customFormat="1" ht="21" customHeight="1" thickBot="1">
      <c r="A66" s="1125" t="s">
        <v>76</v>
      </c>
      <c r="B66" s="1126"/>
      <c r="C66" s="539"/>
      <c r="D66" s="59"/>
      <c r="E66" s="59"/>
      <c r="F66" s="540"/>
      <c r="G66" s="536">
        <f>G63+G65</f>
        <v>24</v>
      </c>
      <c r="H66" s="206"/>
      <c r="I66" s="61"/>
      <c r="J66" s="61"/>
      <c r="K66" s="61"/>
      <c r="L66" s="61"/>
      <c r="M66" s="219"/>
      <c r="N66" s="1132"/>
      <c r="O66" s="1133"/>
      <c r="P66" s="1133"/>
      <c r="Q66" s="1133"/>
      <c r="R66" s="1133"/>
      <c r="S66" s="1133"/>
      <c r="T66" s="1133"/>
      <c r="U66" s="1133"/>
      <c r="V66" s="1133"/>
      <c r="W66" s="1133"/>
      <c r="X66" s="1133"/>
      <c r="Y66" s="1133"/>
      <c r="Z66" s="1133"/>
      <c r="AA66" s="1134"/>
    </row>
    <row r="67" spans="1:27" s="36" customFormat="1" ht="21" customHeight="1" thickBot="1">
      <c r="A67" s="1034" t="s">
        <v>166</v>
      </c>
      <c r="B67" s="1176"/>
      <c r="C67" s="1176"/>
      <c r="D67" s="1176"/>
      <c r="E67" s="1176"/>
      <c r="F67" s="1176"/>
      <c r="G67" s="1176"/>
      <c r="H67" s="1176"/>
      <c r="I67" s="1176"/>
      <c r="J67" s="1176"/>
      <c r="K67" s="1176"/>
      <c r="L67" s="1176"/>
      <c r="M67" s="1176"/>
      <c r="N67" s="1176"/>
      <c r="O67" s="1176"/>
      <c r="P67" s="1176"/>
      <c r="Q67" s="1176"/>
      <c r="R67" s="1176"/>
      <c r="S67" s="1176"/>
      <c r="T67" s="1176"/>
      <c r="U67" s="1176"/>
      <c r="V67" s="1176"/>
      <c r="W67" s="1176"/>
      <c r="X67" s="1176"/>
      <c r="Y67" s="1176"/>
      <c r="Z67" s="1176"/>
      <c r="AA67" s="1035"/>
    </row>
    <row r="68" spans="1:27" s="36" customFormat="1" ht="21" customHeight="1" thickBot="1">
      <c r="A68" s="1034" t="s">
        <v>329</v>
      </c>
      <c r="B68" s="1176"/>
      <c r="C68" s="1176"/>
      <c r="D68" s="1176"/>
      <c r="E68" s="1176"/>
      <c r="F68" s="1176"/>
      <c r="G68" s="1176"/>
      <c r="H68" s="1176"/>
      <c r="I68" s="1176"/>
      <c r="J68" s="1176"/>
      <c r="K68" s="1176"/>
      <c r="L68" s="1176"/>
      <c r="M68" s="1176"/>
      <c r="N68" s="1176"/>
      <c r="O68" s="1176"/>
      <c r="P68" s="1176"/>
      <c r="Q68" s="1176"/>
      <c r="R68" s="1176"/>
      <c r="S68" s="1176"/>
      <c r="T68" s="1176"/>
      <c r="U68" s="1176"/>
      <c r="V68" s="1176"/>
      <c r="W68" s="1176"/>
      <c r="X68" s="1176"/>
      <c r="Y68" s="1176"/>
      <c r="Z68" s="1176"/>
      <c r="AA68" s="1035"/>
    </row>
    <row r="69" spans="1:43" s="570" customFormat="1" ht="19.5" customHeight="1">
      <c r="A69" s="937" t="s">
        <v>415</v>
      </c>
      <c r="B69" s="938"/>
      <c r="C69" s="623"/>
      <c r="D69" s="624">
        <v>3</v>
      </c>
      <c r="E69" s="624"/>
      <c r="F69" s="625"/>
      <c r="G69" s="719">
        <v>3</v>
      </c>
      <c r="H69" s="499">
        <f aca="true" t="shared" si="9" ref="H69:H75">G69*30</f>
        <v>90</v>
      </c>
      <c r="I69" s="563">
        <v>4</v>
      </c>
      <c r="J69" s="610" t="s">
        <v>40</v>
      </c>
      <c r="K69" s="563"/>
      <c r="L69" s="566"/>
      <c r="M69" s="567">
        <f aca="true" t="shared" si="10" ref="M69:M75">H69-I69</f>
        <v>86</v>
      </c>
      <c r="N69" s="200"/>
      <c r="O69" s="1102"/>
      <c r="P69" s="1103"/>
      <c r="Q69" s="197" t="s">
        <v>40</v>
      </c>
      <c r="R69" s="925"/>
      <c r="S69" s="926"/>
      <c r="T69" s="197"/>
      <c r="U69" s="1121"/>
      <c r="V69" s="1122"/>
      <c r="W69" s="653"/>
      <c r="X69" s="1127"/>
      <c r="Y69" s="1128"/>
      <c r="Z69" s="201"/>
      <c r="AA69" s="648"/>
      <c r="AB69" s="1118"/>
      <c r="AC69" s="1118"/>
      <c r="AD69" s="1118"/>
      <c r="AE69" s="1118"/>
      <c r="AF69" s="1118"/>
      <c r="AG69" s="1118"/>
      <c r="AH69" s="1118"/>
      <c r="AI69" s="1118"/>
      <c r="AJ69" s="1118"/>
      <c r="AK69" s="1118"/>
      <c r="AL69" s="1118"/>
      <c r="AM69" s="1118"/>
      <c r="AQ69" s="572"/>
    </row>
    <row r="70" spans="1:43" s="570" customFormat="1" ht="19.5" customHeight="1">
      <c r="A70" s="937" t="s">
        <v>330</v>
      </c>
      <c r="B70" s="938"/>
      <c r="C70" s="499"/>
      <c r="D70" s="563">
        <v>4</v>
      </c>
      <c r="E70" s="563"/>
      <c r="F70" s="626"/>
      <c r="G70" s="719">
        <v>4</v>
      </c>
      <c r="H70" s="609">
        <f t="shared" si="9"/>
        <v>120</v>
      </c>
      <c r="I70" s="40">
        <v>12</v>
      </c>
      <c r="J70" s="238" t="s">
        <v>275</v>
      </c>
      <c r="K70" s="238"/>
      <c r="L70" s="610" t="s">
        <v>40</v>
      </c>
      <c r="M70" s="598">
        <f t="shared" si="10"/>
        <v>108</v>
      </c>
      <c r="N70" s="557"/>
      <c r="O70" s="935"/>
      <c r="P70" s="936"/>
      <c r="Q70" s="612"/>
      <c r="R70" s="960" t="s">
        <v>93</v>
      </c>
      <c r="S70" s="961"/>
      <c r="T70" s="585"/>
      <c r="U70" s="949"/>
      <c r="V70" s="950"/>
      <c r="W70" s="25"/>
      <c r="X70" s="931"/>
      <c r="Y70" s="932"/>
      <c r="Z70" s="613"/>
      <c r="AA70" s="649"/>
      <c r="AB70" s="572"/>
      <c r="AC70" s="572"/>
      <c r="AD70" s="572"/>
      <c r="AE70" s="572"/>
      <c r="AF70" s="572"/>
      <c r="AG70" s="572"/>
      <c r="AH70" s="572"/>
      <c r="AI70" s="572"/>
      <c r="AJ70" s="572"/>
      <c r="AK70" s="572"/>
      <c r="AL70" s="572"/>
      <c r="AM70" s="572"/>
      <c r="AQ70" s="572"/>
    </row>
    <row r="71" spans="1:43" s="570" customFormat="1" ht="19.5" customHeight="1">
      <c r="A71" s="937" t="s">
        <v>331</v>
      </c>
      <c r="B71" s="938"/>
      <c r="C71" s="499"/>
      <c r="D71" s="563">
        <v>5</v>
      </c>
      <c r="E71" s="563"/>
      <c r="F71" s="626"/>
      <c r="G71" s="719">
        <v>3</v>
      </c>
      <c r="H71" s="499">
        <f t="shared" si="9"/>
        <v>90</v>
      </c>
      <c r="I71" s="563">
        <v>4</v>
      </c>
      <c r="J71" s="610" t="s">
        <v>40</v>
      </c>
      <c r="K71" s="563"/>
      <c r="L71" s="566"/>
      <c r="M71" s="567">
        <f t="shared" si="10"/>
        <v>86</v>
      </c>
      <c r="N71" s="557"/>
      <c r="O71" s="935"/>
      <c r="P71" s="936"/>
      <c r="Q71" s="612"/>
      <c r="R71" s="935"/>
      <c r="S71" s="936"/>
      <c r="T71" s="585" t="s">
        <v>40</v>
      </c>
      <c r="U71" s="949"/>
      <c r="V71" s="950"/>
      <c r="W71" s="25"/>
      <c r="X71" s="931"/>
      <c r="Y71" s="932"/>
      <c r="Z71" s="613"/>
      <c r="AA71" s="649"/>
      <c r="AB71" s="571"/>
      <c r="AC71" s="571"/>
      <c r="AD71" s="571"/>
      <c r="AE71" s="571"/>
      <c r="AF71" s="571"/>
      <c r="AG71" s="571"/>
      <c r="AH71" s="571"/>
      <c r="AI71" s="571"/>
      <c r="AJ71" s="571"/>
      <c r="AK71" s="571"/>
      <c r="AL71" s="571"/>
      <c r="AM71" s="571"/>
      <c r="AQ71" s="572"/>
    </row>
    <row r="72" spans="1:43" s="570" customFormat="1" ht="19.5" customHeight="1">
      <c r="A72" s="937" t="s">
        <v>346</v>
      </c>
      <c r="B72" s="938"/>
      <c r="C72" s="579"/>
      <c r="D72" s="564">
        <v>6</v>
      </c>
      <c r="E72" s="72"/>
      <c r="F72" s="627"/>
      <c r="G72" s="719">
        <v>3</v>
      </c>
      <c r="H72" s="614">
        <f t="shared" si="9"/>
        <v>90</v>
      </c>
      <c r="I72" s="477">
        <v>4</v>
      </c>
      <c r="J72" s="238" t="s">
        <v>40</v>
      </c>
      <c r="K72" s="612"/>
      <c r="L72" s="612"/>
      <c r="M72" s="615">
        <f t="shared" si="10"/>
        <v>86</v>
      </c>
      <c r="N72" s="220"/>
      <c r="O72" s="978"/>
      <c r="P72" s="979"/>
      <c r="Q72" s="616"/>
      <c r="R72" s="939"/>
      <c r="S72" s="940"/>
      <c r="T72" s="617"/>
      <c r="U72" s="939" t="s">
        <v>40</v>
      </c>
      <c r="V72" s="940"/>
      <c r="W72" s="618"/>
      <c r="X72" s="931"/>
      <c r="Y72" s="932"/>
      <c r="Z72" s="256"/>
      <c r="AA72" s="651"/>
      <c r="AB72" s="571"/>
      <c r="AC72" s="571"/>
      <c r="AD72" s="571"/>
      <c r="AE72" s="571"/>
      <c r="AF72" s="571"/>
      <c r="AG72" s="571"/>
      <c r="AH72" s="571"/>
      <c r="AI72" s="571"/>
      <c r="AJ72" s="571"/>
      <c r="AK72" s="571"/>
      <c r="AL72" s="571"/>
      <c r="AM72" s="571"/>
      <c r="AQ72" s="572"/>
    </row>
    <row r="73" spans="1:43" s="570" customFormat="1" ht="19.5" customHeight="1">
      <c r="A73" s="1123" t="s">
        <v>343</v>
      </c>
      <c r="B73" s="1124"/>
      <c r="C73" s="619"/>
      <c r="D73" s="589">
        <v>7</v>
      </c>
      <c r="E73" s="589"/>
      <c r="F73" s="628"/>
      <c r="G73" s="719">
        <v>3</v>
      </c>
      <c r="H73" s="619">
        <f t="shared" si="9"/>
        <v>90</v>
      </c>
      <c r="I73" s="589">
        <v>4</v>
      </c>
      <c r="J73" s="610" t="s">
        <v>40</v>
      </c>
      <c r="K73" s="589"/>
      <c r="L73" s="620"/>
      <c r="M73" s="621">
        <f t="shared" si="10"/>
        <v>86</v>
      </c>
      <c r="N73" s="515"/>
      <c r="O73" s="1137"/>
      <c r="P73" s="1138"/>
      <c r="Q73" s="622"/>
      <c r="R73" s="1137"/>
      <c r="S73" s="1138"/>
      <c r="T73" s="610"/>
      <c r="U73" s="1169"/>
      <c r="V73" s="1169"/>
      <c r="W73" s="213" t="s">
        <v>40</v>
      </c>
      <c r="X73" s="1149"/>
      <c r="Y73" s="1149"/>
      <c r="Z73" s="157"/>
      <c r="AA73" s="650"/>
      <c r="AB73" s="571"/>
      <c r="AC73" s="571"/>
      <c r="AD73" s="571"/>
      <c r="AE73" s="571"/>
      <c r="AF73" s="571"/>
      <c r="AG73" s="571"/>
      <c r="AH73" s="571"/>
      <c r="AI73" s="571"/>
      <c r="AJ73" s="571"/>
      <c r="AK73" s="571"/>
      <c r="AL73" s="571"/>
      <c r="AM73" s="571"/>
      <c r="AQ73" s="572"/>
    </row>
    <row r="74" spans="1:43" s="570" customFormat="1" ht="19.5" customHeight="1">
      <c r="A74" s="1123" t="s">
        <v>332</v>
      </c>
      <c r="B74" s="1124"/>
      <c r="C74" s="629"/>
      <c r="D74" s="42">
        <v>8</v>
      </c>
      <c r="E74" s="42"/>
      <c r="F74" s="630"/>
      <c r="G74" s="719">
        <v>3</v>
      </c>
      <c r="H74" s="198">
        <f t="shared" si="9"/>
        <v>90</v>
      </c>
      <c r="I74" s="589">
        <v>4</v>
      </c>
      <c r="J74" s="610" t="s">
        <v>40</v>
      </c>
      <c r="K74" s="589"/>
      <c r="L74" s="620"/>
      <c r="M74" s="621">
        <f t="shared" si="10"/>
        <v>86</v>
      </c>
      <c r="N74" s="654"/>
      <c r="O74" s="968"/>
      <c r="P74" s="969"/>
      <c r="Q74" s="52"/>
      <c r="R74" s="966"/>
      <c r="S74" s="967"/>
      <c r="T74" s="52"/>
      <c r="U74" s="1145"/>
      <c r="V74" s="1146"/>
      <c r="W74" s="53"/>
      <c r="X74" s="972" t="s">
        <v>40</v>
      </c>
      <c r="Y74" s="973"/>
      <c r="Z74" s="23"/>
      <c r="AA74" s="650"/>
      <c r="AB74" s="571"/>
      <c r="AC74" s="571"/>
      <c r="AD74" s="571"/>
      <c r="AE74" s="571"/>
      <c r="AF74" s="571"/>
      <c r="AG74" s="571"/>
      <c r="AH74" s="571"/>
      <c r="AI74" s="571"/>
      <c r="AJ74" s="571"/>
      <c r="AK74" s="571"/>
      <c r="AL74" s="571"/>
      <c r="AM74" s="571"/>
      <c r="AQ74" s="572"/>
    </row>
    <row r="75" spans="1:43" s="568" customFormat="1" ht="19.5" customHeight="1" thickBot="1">
      <c r="A75" s="1123" t="s">
        <v>342</v>
      </c>
      <c r="B75" s="1124"/>
      <c r="C75" s="631"/>
      <c r="D75" s="632">
        <v>9</v>
      </c>
      <c r="E75" s="632"/>
      <c r="F75" s="633"/>
      <c r="G75" s="719">
        <v>3</v>
      </c>
      <c r="H75" s="514">
        <f t="shared" si="9"/>
        <v>90</v>
      </c>
      <c r="I75" s="589">
        <v>4</v>
      </c>
      <c r="J75" s="610" t="s">
        <v>40</v>
      </c>
      <c r="K75" s="589"/>
      <c r="L75" s="620"/>
      <c r="M75" s="621">
        <f t="shared" si="10"/>
        <v>86</v>
      </c>
      <c r="N75" s="210"/>
      <c r="O75" s="976"/>
      <c r="P75" s="977"/>
      <c r="Q75" s="70"/>
      <c r="R75" s="956"/>
      <c r="S75" s="957"/>
      <c r="T75" s="71"/>
      <c r="U75" s="958"/>
      <c r="V75" s="959"/>
      <c r="W75" s="72"/>
      <c r="X75" s="1154"/>
      <c r="Y75" s="1155"/>
      <c r="Z75" s="73" t="s">
        <v>40</v>
      </c>
      <c r="AA75" s="655"/>
      <c r="AQ75" s="569"/>
    </row>
    <row r="76" spans="1:43" s="570" customFormat="1" ht="19.5" customHeight="1" thickBot="1">
      <c r="A76" s="1147" t="s">
        <v>333</v>
      </c>
      <c r="B76" s="1148"/>
      <c r="C76" s="728"/>
      <c r="D76" s="729"/>
      <c r="E76" s="729"/>
      <c r="F76" s="730"/>
      <c r="G76" s="731">
        <f>SUM(G69:G75)</f>
        <v>22</v>
      </c>
      <c r="H76" s="723">
        <f>SUM(H69:H75)</f>
        <v>660</v>
      </c>
      <c r="I76" s="724">
        <f>SUM(I69:I75)</f>
        <v>36</v>
      </c>
      <c r="J76" s="724"/>
      <c r="K76" s="724"/>
      <c r="L76" s="724"/>
      <c r="M76" s="725">
        <f>SUM(M69:M75)</f>
        <v>624</v>
      </c>
      <c r="N76" s="575"/>
      <c r="O76" s="1162"/>
      <c r="P76" s="1163"/>
      <c r="Q76" s="576"/>
      <c r="R76" s="1165"/>
      <c r="S76" s="1166"/>
      <c r="T76" s="577"/>
      <c r="U76" s="1150"/>
      <c r="V76" s="1151"/>
      <c r="W76" s="578"/>
      <c r="X76" s="1152"/>
      <c r="Y76" s="1153"/>
      <c r="Z76" s="296"/>
      <c r="AA76" s="656"/>
      <c r="AB76" s="571"/>
      <c r="AC76" s="571"/>
      <c r="AD76" s="571"/>
      <c r="AE76" s="571"/>
      <c r="AF76" s="571"/>
      <c r="AG76" s="571"/>
      <c r="AH76" s="571"/>
      <c r="AI76" s="571"/>
      <c r="AJ76" s="571"/>
      <c r="AK76" s="571"/>
      <c r="AL76" s="571"/>
      <c r="AM76" s="571"/>
      <c r="AQ76" s="572"/>
    </row>
    <row r="77" spans="1:43" s="570" customFormat="1" ht="19.5" customHeight="1">
      <c r="A77" s="557" t="s">
        <v>334</v>
      </c>
      <c r="B77" s="692" t="s">
        <v>263</v>
      </c>
      <c r="C77" s="715"/>
      <c r="D77" s="564">
        <v>3</v>
      </c>
      <c r="E77" s="72"/>
      <c r="F77" s="550"/>
      <c r="G77" s="720">
        <v>3</v>
      </c>
      <c r="H77" s="562">
        <f>G77*30</f>
        <v>90</v>
      </c>
      <c r="I77" s="573">
        <v>4</v>
      </c>
      <c r="J77" s="612" t="s">
        <v>40</v>
      </c>
      <c r="K77" s="612"/>
      <c r="L77" s="612"/>
      <c r="M77" s="615">
        <f>H77-I77</f>
        <v>86</v>
      </c>
      <c r="N77" s="220"/>
      <c r="O77" s="933"/>
      <c r="P77" s="934"/>
      <c r="Q77" s="711" t="s">
        <v>40</v>
      </c>
      <c r="R77" s="935"/>
      <c r="S77" s="936"/>
      <c r="T77" s="711"/>
      <c r="U77" s="935"/>
      <c r="V77" s="936"/>
      <c r="W77" s="711"/>
      <c r="X77" s="1174"/>
      <c r="Y77" s="1175"/>
      <c r="Z77" s="256"/>
      <c r="AA77" s="258"/>
      <c r="AB77" s="571"/>
      <c r="AC77" s="571"/>
      <c r="AD77" s="571"/>
      <c r="AE77" s="571"/>
      <c r="AF77" s="571"/>
      <c r="AG77" s="571"/>
      <c r="AH77" s="571"/>
      <c r="AI77" s="571"/>
      <c r="AJ77" s="571"/>
      <c r="AK77" s="571"/>
      <c r="AL77" s="571"/>
      <c r="AM77" s="571"/>
      <c r="AQ77" s="572"/>
    </row>
    <row r="78" spans="1:43" s="570" customFormat="1" ht="19.5" customHeight="1">
      <c r="A78" s="239" t="s">
        <v>335</v>
      </c>
      <c r="B78" s="485" t="s">
        <v>259</v>
      </c>
      <c r="C78" s="225"/>
      <c r="D78" s="563">
        <v>3</v>
      </c>
      <c r="E78" s="563"/>
      <c r="F78" s="611"/>
      <c r="G78" s="703">
        <v>3</v>
      </c>
      <c r="H78" s="499">
        <f>G78*30</f>
        <v>90</v>
      </c>
      <c r="I78" s="563">
        <v>4</v>
      </c>
      <c r="J78" s="610" t="s">
        <v>40</v>
      </c>
      <c r="K78" s="563"/>
      <c r="L78" s="566"/>
      <c r="M78" s="567">
        <f>H78-I78</f>
        <v>86</v>
      </c>
      <c r="N78" s="239"/>
      <c r="O78" s="941"/>
      <c r="P78" s="942"/>
      <c r="Q78" s="585" t="s">
        <v>40</v>
      </c>
      <c r="R78" s="941"/>
      <c r="S78" s="942"/>
      <c r="T78" s="585"/>
      <c r="U78" s="964"/>
      <c r="V78" s="965"/>
      <c r="W78" s="25"/>
      <c r="X78" s="931"/>
      <c r="Y78" s="932"/>
      <c r="Z78" s="24"/>
      <c r="AA78" s="209"/>
      <c r="AB78" s="571"/>
      <c r="AC78" s="571"/>
      <c r="AD78" s="571"/>
      <c r="AE78" s="571"/>
      <c r="AF78" s="571"/>
      <c r="AG78" s="571"/>
      <c r="AH78" s="571"/>
      <c r="AI78" s="571"/>
      <c r="AJ78" s="571"/>
      <c r="AK78" s="571"/>
      <c r="AL78" s="571"/>
      <c r="AM78" s="571"/>
      <c r="AQ78" s="572"/>
    </row>
    <row r="79" spans="1:43" s="570" customFormat="1" ht="19.5" customHeight="1">
      <c r="A79" s="239"/>
      <c r="B79" s="718" t="s">
        <v>392</v>
      </c>
      <c r="C79" s="225"/>
      <c r="D79" s="563">
        <v>3</v>
      </c>
      <c r="E79" s="563"/>
      <c r="F79" s="611"/>
      <c r="G79" s="704">
        <v>3</v>
      </c>
      <c r="H79" s="499">
        <f>G79*30</f>
        <v>90</v>
      </c>
      <c r="I79" s="563">
        <v>4</v>
      </c>
      <c r="J79" s="585" t="s">
        <v>40</v>
      </c>
      <c r="K79" s="563"/>
      <c r="L79" s="566"/>
      <c r="M79" s="567">
        <f>H79-I79</f>
        <v>86</v>
      </c>
      <c r="N79" s="239"/>
      <c r="O79" s="941"/>
      <c r="P79" s="942"/>
      <c r="Q79" s="585" t="s">
        <v>40</v>
      </c>
      <c r="R79" s="941"/>
      <c r="S79" s="942"/>
      <c r="T79" s="585"/>
      <c r="U79" s="949"/>
      <c r="V79" s="950"/>
      <c r="W79" s="25"/>
      <c r="X79" s="931"/>
      <c r="Y79" s="932"/>
      <c r="Z79" s="24"/>
      <c r="AA79" s="209"/>
      <c r="AB79" s="571"/>
      <c r="AC79" s="571"/>
      <c r="AD79" s="571"/>
      <c r="AE79" s="571"/>
      <c r="AF79" s="571"/>
      <c r="AG79" s="571"/>
      <c r="AH79" s="571"/>
      <c r="AI79" s="571"/>
      <c r="AJ79" s="571"/>
      <c r="AK79" s="571"/>
      <c r="AL79" s="571"/>
      <c r="AM79" s="571"/>
      <c r="AQ79" s="572"/>
    </row>
    <row r="80" spans="1:27" s="19" customFormat="1" ht="21" customHeight="1">
      <c r="A80" s="220" t="s">
        <v>336</v>
      </c>
      <c r="B80" s="608" t="s">
        <v>29</v>
      </c>
      <c r="C80" s="637"/>
      <c r="D80" s="583">
        <v>4</v>
      </c>
      <c r="E80" s="583"/>
      <c r="F80" s="600"/>
      <c r="G80" s="732">
        <v>4</v>
      </c>
      <c r="H80" s="562">
        <f aca="true" t="shared" si="11" ref="H80:H102">G80*30</f>
        <v>120</v>
      </c>
      <c r="I80" s="477">
        <v>12</v>
      </c>
      <c r="J80" s="612" t="s">
        <v>275</v>
      </c>
      <c r="K80" s="612"/>
      <c r="L80" s="617" t="s">
        <v>40</v>
      </c>
      <c r="M80" s="615">
        <f aca="true" t="shared" si="12" ref="M80:M102">H80-I80</f>
        <v>108</v>
      </c>
      <c r="N80" s="713"/>
      <c r="O80" s="933"/>
      <c r="P80" s="934"/>
      <c r="Q80" s="612"/>
      <c r="R80" s="960" t="s">
        <v>93</v>
      </c>
      <c r="S80" s="961"/>
      <c r="T80" s="612"/>
      <c r="U80" s="935"/>
      <c r="V80" s="936"/>
      <c r="W80" s="712"/>
      <c r="X80" s="1174"/>
      <c r="Y80" s="1175"/>
      <c r="Z80" s="613"/>
      <c r="AA80" s="657"/>
    </row>
    <row r="81" spans="1:27" s="19" customFormat="1" ht="21" customHeight="1">
      <c r="A81" s="557" t="s">
        <v>337</v>
      </c>
      <c r="B81" s="608" t="s">
        <v>86</v>
      </c>
      <c r="C81" s="637"/>
      <c r="D81" s="583">
        <v>4</v>
      </c>
      <c r="E81" s="583"/>
      <c r="F81" s="600"/>
      <c r="G81" s="704">
        <v>4</v>
      </c>
      <c r="H81" s="562">
        <f t="shared" si="11"/>
        <v>120</v>
      </c>
      <c r="I81" s="40">
        <v>12</v>
      </c>
      <c r="J81" s="238" t="s">
        <v>275</v>
      </c>
      <c r="K81" s="238"/>
      <c r="L81" s="610" t="s">
        <v>40</v>
      </c>
      <c r="M81" s="615">
        <f t="shared" si="12"/>
        <v>108</v>
      </c>
      <c r="N81" s="713"/>
      <c r="O81" s="933"/>
      <c r="P81" s="934"/>
      <c r="Q81" s="612"/>
      <c r="R81" s="960" t="s">
        <v>93</v>
      </c>
      <c r="S81" s="961"/>
      <c r="T81" s="612"/>
      <c r="U81" s="935"/>
      <c r="V81" s="936"/>
      <c r="W81" s="712"/>
      <c r="X81" s="1174"/>
      <c r="Y81" s="1175"/>
      <c r="Z81" s="613"/>
      <c r="AA81" s="657"/>
    </row>
    <row r="82" spans="1:27" s="19" customFormat="1" ht="21" customHeight="1">
      <c r="A82" s="557"/>
      <c r="B82" s="714" t="s">
        <v>392</v>
      </c>
      <c r="C82" s="637"/>
      <c r="D82" s="583">
        <v>4</v>
      </c>
      <c r="E82" s="583"/>
      <c r="F82" s="600"/>
      <c r="G82" s="720">
        <v>4</v>
      </c>
      <c r="H82" s="562">
        <f t="shared" si="11"/>
        <v>120</v>
      </c>
      <c r="I82" s="40">
        <v>12</v>
      </c>
      <c r="J82" s="238" t="s">
        <v>275</v>
      </c>
      <c r="K82" s="238"/>
      <c r="L82" s="610" t="s">
        <v>40</v>
      </c>
      <c r="M82" s="615">
        <f t="shared" si="12"/>
        <v>108</v>
      </c>
      <c r="N82" s="713"/>
      <c r="O82" s="933"/>
      <c r="P82" s="934"/>
      <c r="Q82" s="612"/>
      <c r="R82" s="960" t="s">
        <v>93</v>
      </c>
      <c r="S82" s="961"/>
      <c r="T82" s="612"/>
      <c r="U82" s="935"/>
      <c r="V82" s="936"/>
      <c r="W82" s="712"/>
      <c r="X82" s="1174"/>
      <c r="Y82" s="1175"/>
      <c r="Z82" s="613"/>
      <c r="AA82" s="657"/>
    </row>
    <row r="83" spans="1:28" s="19" customFormat="1" ht="21" customHeight="1">
      <c r="A83" s="239" t="s">
        <v>338</v>
      </c>
      <c r="B83" s="495" t="s">
        <v>28</v>
      </c>
      <c r="C83" s="225"/>
      <c r="D83" s="563">
        <v>5</v>
      </c>
      <c r="E83" s="563"/>
      <c r="F83" s="611"/>
      <c r="G83" s="704">
        <v>3</v>
      </c>
      <c r="H83" s="499">
        <f t="shared" si="11"/>
        <v>90</v>
      </c>
      <c r="I83" s="563">
        <v>4</v>
      </c>
      <c r="J83" s="585" t="s">
        <v>40</v>
      </c>
      <c r="K83" s="563"/>
      <c r="L83" s="566"/>
      <c r="M83" s="567">
        <f t="shared" si="12"/>
        <v>86</v>
      </c>
      <c r="N83" s="239"/>
      <c r="O83" s="941"/>
      <c r="P83" s="942"/>
      <c r="Q83" s="238"/>
      <c r="R83" s="941"/>
      <c r="S83" s="942"/>
      <c r="T83" s="585" t="s">
        <v>40</v>
      </c>
      <c r="U83" s="949"/>
      <c r="V83" s="950"/>
      <c r="W83" s="25"/>
      <c r="X83" s="931"/>
      <c r="Y83" s="932"/>
      <c r="Z83" s="24"/>
      <c r="AA83" s="209"/>
      <c r="AB83" s="19">
        <v>4</v>
      </c>
    </row>
    <row r="84" spans="1:27" ht="18.75">
      <c r="A84" s="239" t="s">
        <v>339</v>
      </c>
      <c r="B84" s="692" t="s">
        <v>196</v>
      </c>
      <c r="C84" s="715"/>
      <c r="D84" s="564">
        <v>5</v>
      </c>
      <c r="E84" s="72"/>
      <c r="F84" s="550"/>
      <c r="G84" s="720">
        <v>3</v>
      </c>
      <c r="H84" s="562">
        <f t="shared" si="11"/>
        <v>90</v>
      </c>
      <c r="I84" s="573">
        <v>4</v>
      </c>
      <c r="J84" s="612" t="s">
        <v>40</v>
      </c>
      <c r="K84" s="612"/>
      <c r="L84" s="612"/>
      <c r="M84" s="615">
        <f t="shared" si="12"/>
        <v>86</v>
      </c>
      <c r="N84" s="220"/>
      <c r="O84" s="933"/>
      <c r="P84" s="934"/>
      <c r="Q84" s="716"/>
      <c r="R84" s="935"/>
      <c r="S84" s="936"/>
      <c r="T84" s="585" t="s">
        <v>40</v>
      </c>
      <c r="U84" s="935"/>
      <c r="V84" s="936"/>
      <c r="W84" s="711"/>
      <c r="X84" s="931"/>
      <c r="Y84" s="932"/>
      <c r="Z84" s="256"/>
      <c r="AA84" s="258"/>
    </row>
    <row r="85" spans="1:27" s="19" customFormat="1" ht="21" customHeight="1">
      <c r="A85" s="239" t="s">
        <v>340</v>
      </c>
      <c r="B85" s="485" t="s">
        <v>26</v>
      </c>
      <c r="C85" s="225"/>
      <c r="D85" s="563">
        <v>5</v>
      </c>
      <c r="E85" s="563"/>
      <c r="F85" s="611"/>
      <c r="G85" s="703">
        <v>3</v>
      </c>
      <c r="H85" s="499">
        <f t="shared" si="11"/>
        <v>90</v>
      </c>
      <c r="I85" s="563">
        <v>4</v>
      </c>
      <c r="J85" s="610" t="s">
        <v>40</v>
      </c>
      <c r="K85" s="563"/>
      <c r="L85" s="566"/>
      <c r="M85" s="567">
        <f t="shared" si="12"/>
        <v>86</v>
      </c>
      <c r="N85" s="239"/>
      <c r="O85" s="941"/>
      <c r="P85" s="942"/>
      <c r="Q85" s="238"/>
      <c r="R85" s="941"/>
      <c r="S85" s="942"/>
      <c r="T85" s="585" t="s">
        <v>40</v>
      </c>
      <c r="U85" s="964"/>
      <c r="V85" s="965"/>
      <c r="W85" s="25"/>
      <c r="X85" s="931"/>
      <c r="Y85" s="932"/>
      <c r="Z85" s="24"/>
      <c r="AA85" s="209"/>
    </row>
    <row r="86" spans="1:27" s="19" customFormat="1" ht="21" customHeight="1">
      <c r="A86" s="239"/>
      <c r="B86" s="714" t="s">
        <v>392</v>
      </c>
      <c r="C86" s="225"/>
      <c r="D86" s="563">
        <v>5</v>
      </c>
      <c r="E86" s="563"/>
      <c r="F86" s="611"/>
      <c r="G86" s="703">
        <v>3</v>
      </c>
      <c r="H86" s="499">
        <f t="shared" si="11"/>
        <v>90</v>
      </c>
      <c r="I86" s="563">
        <v>4</v>
      </c>
      <c r="J86" s="610" t="s">
        <v>40</v>
      </c>
      <c r="K86" s="563"/>
      <c r="L86" s="566"/>
      <c r="M86" s="567">
        <f t="shared" si="12"/>
        <v>86</v>
      </c>
      <c r="N86" s="239"/>
      <c r="O86" s="941"/>
      <c r="P86" s="942"/>
      <c r="Q86" s="238"/>
      <c r="R86" s="941"/>
      <c r="S86" s="942"/>
      <c r="T86" s="585" t="s">
        <v>40</v>
      </c>
      <c r="U86" s="964"/>
      <c r="V86" s="965"/>
      <c r="W86" s="25"/>
      <c r="X86" s="931"/>
      <c r="Y86" s="932"/>
      <c r="Z86" s="24"/>
      <c r="AA86" s="209"/>
    </row>
    <row r="87" spans="1:28" s="19" customFormat="1" ht="21" customHeight="1">
      <c r="A87" s="220" t="s">
        <v>341</v>
      </c>
      <c r="B87" s="495" t="s">
        <v>255</v>
      </c>
      <c r="C87" s="225"/>
      <c r="D87" s="563">
        <v>6</v>
      </c>
      <c r="E87" s="563"/>
      <c r="F87" s="611"/>
      <c r="G87" s="703">
        <v>3</v>
      </c>
      <c r="H87" s="499">
        <f t="shared" si="11"/>
        <v>90</v>
      </c>
      <c r="I87" s="563">
        <v>4</v>
      </c>
      <c r="J87" s="610" t="s">
        <v>40</v>
      </c>
      <c r="K87" s="563"/>
      <c r="L87" s="566"/>
      <c r="M87" s="567">
        <f t="shared" si="12"/>
        <v>86</v>
      </c>
      <c r="N87" s="557"/>
      <c r="O87" s="935"/>
      <c r="P87" s="936"/>
      <c r="Q87" s="612"/>
      <c r="R87" s="935"/>
      <c r="S87" s="936"/>
      <c r="T87" s="585"/>
      <c r="U87" s="941" t="s">
        <v>40</v>
      </c>
      <c r="V87" s="942"/>
      <c r="W87" s="25"/>
      <c r="X87" s="931"/>
      <c r="Y87" s="932"/>
      <c r="Z87" s="613"/>
      <c r="AA87" s="657"/>
      <c r="AB87" s="19">
        <v>3</v>
      </c>
    </row>
    <row r="88" spans="1:27" ht="18.75">
      <c r="A88" s="220" t="s">
        <v>360</v>
      </c>
      <c r="B88" s="692" t="s">
        <v>417</v>
      </c>
      <c r="C88" s="586"/>
      <c r="D88" s="564">
        <v>6</v>
      </c>
      <c r="E88" s="72"/>
      <c r="F88" s="550"/>
      <c r="G88" s="703">
        <v>3</v>
      </c>
      <c r="H88" s="562">
        <f t="shared" si="11"/>
        <v>90</v>
      </c>
      <c r="I88" s="573">
        <v>4</v>
      </c>
      <c r="J88" s="238" t="s">
        <v>40</v>
      </c>
      <c r="K88" s="612"/>
      <c r="L88" s="612"/>
      <c r="M88" s="615">
        <f t="shared" si="12"/>
        <v>86</v>
      </c>
      <c r="N88" s="220"/>
      <c r="O88" s="1036"/>
      <c r="P88" s="1037"/>
      <c r="Q88" s="616"/>
      <c r="R88" s="941"/>
      <c r="S88" s="942"/>
      <c r="T88" s="617"/>
      <c r="U88" s="941" t="s">
        <v>40</v>
      </c>
      <c r="V88" s="942"/>
      <c r="W88" s="618"/>
      <c r="X88" s="931"/>
      <c r="Y88" s="932"/>
      <c r="Z88" s="24"/>
      <c r="AA88" s="209"/>
    </row>
    <row r="89" spans="1:27" s="19" customFormat="1" ht="21" customHeight="1">
      <c r="A89" s="220" t="s">
        <v>361</v>
      </c>
      <c r="B89" s="485" t="s">
        <v>26</v>
      </c>
      <c r="C89" s="225"/>
      <c r="D89" s="563">
        <v>6</v>
      </c>
      <c r="E89" s="563"/>
      <c r="F89" s="611"/>
      <c r="G89" s="703">
        <v>3</v>
      </c>
      <c r="H89" s="499">
        <f t="shared" si="11"/>
        <v>90</v>
      </c>
      <c r="I89" s="563">
        <v>4</v>
      </c>
      <c r="J89" s="610" t="s">
        <v>40</v>
      </c>
      <c r="K89" s="563"/>
      <c r="L89" s="566"/>
      <c r="M89" s="567">
        <f t="shared" si="12"/>
        <v>86</v>
      </c>
      <c r="N89" s="239"/>
      <c r="O89" s="941"/>
      <c r="P89" s="942"/>
      <c r="Q89" s="238"/>
      <c r="R89" s="941"/>
      <c r="S89" s="942"/>
      <c r="T89" s="585"/>
      <c r="U89" s="949" t="s">
        <v>40</v>
      </c>
      <c r="V89" s="950"/>
      <c r="W89" s="25"/>
      <c r="X89" s="931"/>
      <c r="Y89" s="932"/>
      <c r="Z89" s="24"/>
      <c r="AA89" s="209"/>
    </row>
    <row r="90" spans="1:27" s="19" customFormat="1" ht="21" customHeight="1">
      <c r="A90" s="239"/>
      <c r="B90" s="714" t="s">
        <v>392</v>
      </c>
      <c r="C90" s="225"/>
      <c r="D90" s="563">
        <v>6</v>
      </c>
      <c r="E90" s="563"/>
      <c r="F90" s="611"/>
      <c r="G90" s="703">
        <v>3</v>
      </c>
      <c r="H90" s="499">
        <f t="shared" si="11"/>
        <v>90</v>
      </c>
      <c r="I90" s="563">
        <v>4</v>
      </c>
      <c r="J90" s="610" t="s">
        <v>40</v>
      </c>
      <c r="K90" s="563"/>
      <c r="L90" s="566"/>
      <c r="M90" s="567">
        <f t="shared" si="12"/>
        <v>86</v>
      </c>
      <c r="N90" s="239"/>
      <c r="O90" s="941"/>
      <c r="P90" s="942"/>
      <c r="Q90" s="238"/>
      <c r="R90" s="941"/>
      <c r="S90" s="942"/>
      <c r="T90" s="585"/>
      <c r="U90" s="949" t="s">
        <v>40</v>
      </c>
      <c r="V90" s="950"/>
      <c r="W90" s="25"/>
      <c r="X90" s="931"/>
      <c r="Y90" s="932"/>
      <c r="Z90" s="24"/>
      <c r="AA90" s="209"/>
    </row>
    <row r="91" spans="1:28" s="19" customFormat="1" ht="21" customHeight="1">
      <c r="A91" s="162" t="s">
        <v>362</v>
      </c>
      <c r="B91" s="495" t="s">
        <v>418</v>
      </c>
      <c r="C91" s="225"/>
      <c r="D91" s="563">
        <v>7</v>
      </c>
      <c r="E91" s="563"/>
      <c r="F91" s="611"/>
      <c r="G91" s="704">
        <v>3</v>
      </c>
      <c r="H91" s="499">
        <f t="shared" si="11"/>
        <v>90</v>
      </c>
      <c r="I91" s="563">
        <v>4</v>
      </c>
      <c r="J91" s="585" t="s">
        <v>40</v>
      </c>
      <c r="K91" s="563"/>
      <c r="L91" s="566"/>
      <c r="M91" s="567">
        <f t="shared" si="12"/>
        <v>86</v>
      </c>
      <c r="N91" s="239"/>
      <c r="O91" s="941"/>
      <c r="P91" s="942"/>
      <c r="Q91" s="238"/>
      <c r="R91" s="941"/>
      <c r="S91" s="942"/>
      <c r="T91" s="585"/>
      <c r="U91" s="1156"/>
      <c r="V91" s="1156"/>
      <c r="W91" s="711" t="s">
        <v>40</v>
      </c>
      <c r="X91" s="1173"/>
      <c r="Y91" s="1173"/>
      <c r="Z91" s="24"/>
      <c r="AA91" s="209"/>
      <c r="AB91" s="19">
        <v>4</v>
      </c>
    </row>
    <row r="92" spans="1:27" s="19" customFormat="1" ht="21" customHeight="1">
      <c r="A92" s="162" t="s">
        <v>363</v>
      </c>
      <c r="B92" s="495" t="s">
        <v>261</v>
      </c>
      <c r="C92" s="225"/>
      <c r="D92" s="563">
        <v>7</v>
      </c>
      <c r="E92" s="563"/>
      <c r="F92" s="611"/>
      <c r="G92" s="703">
        <v>3</v>
      </c>
      <c r="H92" s="499">
        <f t="shared" si="11"/>
        <v>90</v>
      </c>
      <c r="I92" s="563">
        <v>4</v>
      </c>
      <c r="J92" s="610" t="s">
        <v>40</v>
      </c>
      <c r="K92" s="563"/>
      <c r="L92" s="566"/>
      <c r="M92" s="567">
        <f t="shared" si="12"/>
        <v>86</v>
      </c>
      <c r="N92" s="239"/>
      <c r="O92" s="941"/>
      <c r="P92" s="942"/>
      <c r="Q92" s="238"/>
      <c r="R92" s="941"/>
      <c r="S92" s="942"/>
      <c r="T92" s="585"/>
      <c r="U92" s="1156"/>
      <c r="V92" s="1156"/>
      <c r="W92" s="585" t="s">
        <v>40</v>
      </c>
      <c r="X92" s="1173"/>
      <c r="Y92" s="1173"/>
      <c r="Z92" s="24"/>
      <c r="AA92" s="209"/>
    </row>
    <row r="93" spans="1:27" s="19" customFormat="1" ht="21" customHeight="1">
      <c r="A93" s="162" t="s">
        <v>393</v>
      </c>
      <c r="B93" s="485" t="s">
        <v>26</v>
      </c>
      <c r="C93" s="225"/>
      <c r="D93" s="563">
        <v>7</v>
      </c>
      <c r="E93" s="563"/>
      <c r="F93" s="611"/>
      <c r="G93" s="703">
        <v>3</v>
      </c>
      <c r="H93" s="499">
        <f t="shared" si="11"/>
        <v>90</v>
      </c>
      <c r="I93" s="563">
        <v>4</v>
      </c>
      <c r="J93" s="610" t="s">
        <v>40</v>
      </c>
      <c r="K93" s="563"/>
      <c r="L93" s="566"/>
      <c r="M93" s="567">
        <f t="shared" si="12"/>
        <v>86</v>
      </c>
      <c r="N93" s="239"/>
      <c r="O93" s="941"/>
      <c r="P93" s="942"/>
      <c r="Q93" s="238"/>
      <c r="R93" s="941"/>
      <c r="S93" s="942"/>
      <c r="T93" s="585"/>
      <c r="U93" s="964"/>
      <c r="V93" s="965"/>
      <c r="W93" s="585" t="s">
        <v>40</v>
      </c>
      <c r="X93" s="931"/>
      <c r="Y93" s="932"/>
      <c r="Z93" s="24"/>
      <c r="AA93" s="209"/>
    </row>
    <row r="94" spans="1:27" s="19" customFormat="1" ht="21" customHeight="1">
      <c r="A94" s="239"/>
      <c r="B94" s="714" t="s">
        <v>392</v>
      </c>
      <c r="C94" s="225"/>
      <c r="D94" s="563">
        <v>7</v>
      </c>
      <c r="E94" s="563"/>
      <c r="F94" s="611"/>
      <c r="G94" s="703">
        <v>3</v>
      </c>
      <c r="H94" s="499">
        <f t="shared" si="11"/>
        <v>90</v>
      </c>
      <c r="I94" s="563">
        <v>4</v>
      </c>
      <c r="J94" s="610" t="s">
        <v>40</v>
      </c>
      <c r="K94" s="563"/>
      <c r="L94" s="566"/>
      <c r="M94" s="567">
        <f t="shared" si="12"/>
        <v>86</v>
      </c>
      <c r="N94" s="239"/>
      <c r="O94" s="941"/>
      <c r="P94" s="942"/>
      <c r="Q94" s="238"/>
      <c r="R94" s="941"/>
      <c r="S94" s="942"/>
      <c r="T94" s="585"/>
      <c r="U94" s="949"/>
      <c r="V94" s="950"/>
      <c r="W94" s="585" t="s">
        <v>40</v>
      </c>
      <c r="X94" s="931"/>
      <c r="Y94" s="932"/>
      <c r="Z94" s="24"/>
      <c r="AA94" s="209"/>
    </row>
    <row r="95" spans="1:27" s="19" customFormat="1" ht="21" customHeight="1">
      <c r="A95" s="239" t="s">
        <v>394</v>
      </c>
      <c r="B95" s="485" t="s">
        <v>419</v>
      </c>
      <c r="C95" s="225"/>
      <c r="D95" s="563">
        <v>8</v>
      </c>
      <c r="E95" s="563"/>
      <c r="F95" s="611"/>
      <c r="G95" s="704">
        <v>3</v>
      </c>
      <c r="H95" s="499">
        <f t="shared" si="11"/>
        <v>90</v>
      </c>
      <c r="I95" s="563">
        <v>4</v>
      </c>
      <c r="J95" s="585" t="s">
        <v>40</v>
      </c>
      <c r="K95" s="563"/>
      <c r="L95" s="566"/>
      <c r="M95" s="567">
        <f t="shared" si="12"/>
        <v>86</v>
      </c>
      <c r="N95" s="239"/>
      <c r="O95" s="941"/>
      <c r="P95" s="942"/>
      <c r="Q95" s="238"/>
      <c r="R95" s="941"/>
      <c r="S95" s="942"/>
      <c r="T95" s="585"/>
      <c r="U95" s="949"/>
      <c r="V95" s="950"/>
      <c r="W95" s="25"/>
      <c r="X95" s="931" t="s">
        <v>40</v>
      </c>
      <c r="Y95" s="932"/>
      <c r="Z95" s="24"/>
      <c r="AA95" s="209"/>
    </row>
    <row r="96" spans="1:27" s="19" customFormat="1" ht="21" customHeight="1">
      <c r="A96" s="239" t="s">
        <v>395</v>
      </c>
      <c r="B96" s="485" t="s">
        <v>420</v>
      </c>
      <c r="C96" s="225"/>
      <c r="D96" s="563">
        <v>8</v>
      </c>
      <c r="E96" s="563"/>
      <c r="F96" s="611"/>
      <c r="G96" s="704">
        <v>3</v>
      </c>
      <c r="H96" s="499">
        <f t="shared" si="11"/>
        <v>90</v>
      </c>
      <c r="I96" s="563">
        <v>4</v>
      </c>
      <c r="J96" s="585" t="s">
        <v>40</v>
      </c>
      <c r="K96" s="563"/>
      <c r="L96" s="566"/>
      <c r="M96" s="567">
        <f t="shared" si="12"/>
        <v>86</v>
      </c>
      <c r="N96" s="239"/>
      <c r="O96" s="941"/>
      <c r="P96" s="942"/>
      <c r="Q96" s="238"/>
      <c r="R96" s="941"/>
      <c r="S96" s="942"/>
      <c r="T96" s="585"/>
      <c r="U96" s="949"/>
      <c r="V96" s="950"/>
      <c r="W96" s="25"/>
      <c r="X96" s="931" t="s">
        <v>40</v>
      </c>
      <c r="Y96" s="932"/>
      <c r="Z96" s="24"/>
      <c r="AA96" s="209"/>
    </row>
    <row r="97" spans="1:43" s="570" customFormat="1" ht="19.5" customHeight="1">
      <c r="A97" s="239" t="s">
        <v>396</v>
      </c>
      <c r="B97" s="485" t="s">
        <v>26</v>
      </c>
      <c r="C97" s="225"/>
      <c r="D97" s="563">
        <v>8</v>
      </c>
      <c r="E97" s="563"/>
      <c r="F97" s="611"/>
      <c r="G97" s="704">
        <v>3</v>
      </c>
      <c r="H97" s="499">
        <f t="shared" si="11"/>
        <v>90</v>
      </c>
      <c r="I97" s="563">
        <v>4</v>
      </c>
      <c r="J97" s="585" t="s">
        <v>40</v>
      </c>
      <c r="K97" s="563"/>
      <c r="L97" s="566"/>
      <c r="M97" s="567">
        <f t="shared" si="12"/>
        <v>86</v>
      </c>
      <c r="N97" s="239"/>
      <c r="O97" s="941"/>
      <c r="P97" s="942"/>
      <c r="Q97" s="238"/>
      <c r="R97" s="941"/>
      <c r="S97" s="942"/>
      <c r="T97" s="585"/>
      <c r="U97" s="949"/>
      <c r="V97" s="950"/>
      <c r="W97" s="25"/>
      <c r="X97" s="931" t="s">
        <v>40</v>
      </c>
      <c r="Y97" s="932"/>
      <c r="Z97" s="24"/>
      <c r="AA97" s="209"/>
      <c r="AB97" s="571"/>
      <c r="AC97" s="571"/>
      <c r="AD97" s="571"/>
      <c r="AE97" s="571"/>
      <c r="AF97" s="571"/>
      <c r="AG97" s="571"/>
      <c r="AH97" s="571"/>
      <c r="AI97" s="571"/>
      <c r="AJ97" s="571"/>
      <c r="AK97" s="571"/>
      <c r="AL97" s="571"/>
      <c r="AM97" s="571"/>
      <c r="AQ97" s="572"/>
    </row>
    <row r="98" spans="1:43" s="570" customFormat="1" ht="19.5" customHeight="1">
      <c r="A98" s="239"/>
      <c r="B98" s="714" t="s">
        <v>392</v>
      </c>
      <c r="C98" s="225"/>
      <c r="D98" s="563">
        <v>8</v>
      </c>
      <c r="E98" s="563"/>
      <c r="F98" s="611"/>
      <c r="G98" s="703">
        <v>3</v>
      </c>
      <c r="H98" s="499">
        <f t="shared" si="11"/>
        <v>90</v>
      </c>
      <c r="I98" s="563">
        <v>4</v>
      </c>
      <c r="J98" s="610" t="s">
        <v>40</v>
      </c>
      <c r="K98" s="563"/>
      <c r="L98" s="566"/>
      <c r="M98" s="567">
        <f t="shared" si="12"/>
        <v>86</v>
      </c>
      <c r="N98" s="239"/>
      <c r="O98" s="941"/>
      <c r="P98" s="942"/>
      <c r="Q98" s="238"/>
      <c r="R98" s="941"/>
      <c r="S98" s="942"/>
      <c r="T98" s="585"/>
      <c r="U98" s="949"/>
      <c r="V98" s="950"/>
      <c r="W98" s="25"/>
      <c r="X98" s="931" t="s">
        <v>40</v>
      </c>
      <c r="Y98" s="932"/>
      <c r="Z98" s="24"/>
      <c r="AA98" s="209"/>
      <c r="AB98" s="571"/>
      <c r="AC98" s="571"/>
      <c r="AD98" s="571"/>
      <c r="AE98" s="571"/>
      <c r="AF98" s="571"/>
      <c r="AG98" s="571"/>
      <c r="AH98" s="571"/>
      <c r="AI98" s="571"/>
      <c r="AJ98" s="571"/>
      <c r="AK98" s="571"/>
      <c r="AL98" s="571"/>
      <c r="AM98" s="571"/>
      <c r="AQ98" s="572"/>
    </row>
    <row r="99" spans="1:43" s="570" customFormat="1" ht="19.5" customHeight="1">
      <c r="A99" s="239" t="s">
        <v>397</v>
      </c>
      <c r="B99" s="495" t="s">
        <v>421</v>
      </c>
      <c r="C99" s="225"/>
      <c r="D99" s="563">
        <v>9</v>
      </c>
      <c r="E99" s="563"/>
      <c r="F99" s="611"/>
      <c r="G99" s="704">
        <v>3</v>
      </c>
      <c r="H99" s="499">
        <f t="shared" si="11"/>
        <v>90</v>
      </c>
      <c r="I99" s="563">
        <v>4</v>
      </c>
      <c r="J99" s="585" t="s">
        <v>40</v>
      </c>
      <c r="K99" s="563"/>
      <c r="L99" s="566"/>
      <c r="M99" s="567">
        <f t="shared" si="12"/>
        <v>86</v>
      </c>
      <c r="N99" s="239"/>
      <c r="O99" s="941"/>
      <c r="P99" s="942"/>
      <c r="Q99" s="238"/>
      <c r="R99" s="941"/>
      <c r="S99" s="942"/>
      <c r="T99" s="585"/>
      <c r="U99" s="949"/>
      <c r="V99" s="950"/>
      <c r="W99" s="25" t="s">
        <v>52</v>
      </c>
      <c r="X99" s="931"/>
      <c r="Y99" s="932"/>
      <c r="Z99" s="585" t="s">
        <v>40</v>
      </c>
      <c r="AA99" s="209"/>
      <c r="AB99" s="571"/>
      <c r="AC99" s="571"/>
      <c r="AD99" s="571"/>
      <c r="AE99" s="571"/>
      <c r="AF99" s="571"/>
      <c r="AG99" s="571"/>
      <c r="AH99" s="571"/>
      <c r="AI99" s="571"/>
      <c r="AJ99" s="571"/>
      <c r="AK99" s="571"/>
      <c r="AL99" s="571"/>
      <c r="AM99" s="571"/>
      <c r="AQ99" s="572"/>
    </row>
    <row r="100" spans="1:43" s="570" customFormat="1" ht="19.5" customHeight="1">
      <c r="A100" s="239" t="s">
        <v>423</v>
      </c>
      <c r="B100" s="495" t="s">
        <v>422</v>
      </c>
      <c r="C100" s="225"/>
      <c r="D100" s="563">
        <v>9</v>
      </c>
      <c r="E100" s="563"/>
      <c r="F100" s="611"/>
      <c r="G100" s="704">
        <v>3</v>
      </c>
      <c r="H100" s="499">
        <f t="shared" si="11"/>
        <v>90</v>
      </c>
      <c r="I100" s="563">
        <v>4</v>
      </c>
      <c r="J100" s="585" t="s">
        <v>40</v>
      </c>
      <c r="K100" s="563"/>
      <c r="L100" s="566"/>
      <c r="M100" s="567">
        <f t="shared" si="12"/>
        <v>86</v>
      </c>
      <c r="N100" s="239"/>
      <c r="O100" s="941"/>
      <c r="P100" s="942"/>
      <c r="Q100" s="238"/>
      <c r="R100" s="941"/>
      <c r="S100" s="942"/>
      <c r="T100" s="585"/>
      <c r="U100" s="949"/>
      <c r="V100" s="950"/>
      <c r="W100" s="25" t="s">
        <v>52</v>
      </c>
      <c r="X100" s="931"/>
      <c r="Y100" s="932"/>
      <c r="Z100" s="585" t="s">
        <v>40</v>
      </c>
      <c r="AA100" s="209"/>
      <c r="AB100" s="571"/>
      <c r="AC100" s="571"/>
      <c r="AD100" s="571"/>
      <c r="AE100" s="571"/>
      <c r="AF100" s="571"/>
      <c r="AG100" s="571"/>
      <c r="AH100" s="571"/>
      <c r="AI100" s="571"/>
      <c r="AJ100" s="571"/>
      <c r="AK100" s="571"/>
      <c r="AL100" s="571"/>
      <c r="AM100" s="571"/>
      <c r="AQ100" s="572"/>
    </row>
    <row r="101" spans="1:43" s="570" customFormat="1" ht="19.5" customHeight="1">
      <c r="A101" s="239" t="s">
        <v>424</v>
      </c>
      <c r="B101" s="485" t="s">
        <v>26</v>
      </c>
      <c r="C101" s="225"/>
      <c r="D101" s="563">
        <v>9</v>
      </c>
      <c r="E101" s="563"/>
      <c r="F101" s="611"/>
      <c r="G101" s="704">
        <v>3</v>
      </c>
      <c r="H101" s="499">
        <f t="shared" si="11"/>
        <v>90</v>
      </c>
      <c r="I101" s="563">
        <v>4</v>
      </c>
      <c r="J101" s="585" t="s">
        <v>40</v>
      </c>
      <c r="K101" s="563"/>
      <c r="L101" s="566"/>
      <c r="M101" s="567">
        <f t="shared" si="12"/>
        <v>86</v>
      </c>
      <c r="N101" s="239"/>
      <c r="O101" s="941"/>
      <c r="P101" s="942"/>
      <c r="Q101" s="238"/>
      <c r="R101" s="941"/>
      <c r="S101" s="942"/>
      <c r="T101" s="585"/>
      <c r="U101" s="949"/>
      <c r="V101" s="950"/>
      <c r="W101" s="25"/>
      <c r="X101" s="931"/>
      <c r="Y101" s="932"/>
      <c r="Z101" s="585" t="s">
        <v>40</v>
      </c>
      <c r="AA101" s="209"/>
      <c r="AB101" s="571"/>
      <c r="AC101" s="571"/>
      <c r="AD101" s="571"/>
      <c r="AE101" s="571"/>
      <c r="AF101" s="571"/>
      <c r="AG101" s="571"/>
      <c r="AH101" s="571"/>
      <c r="AI101" s="571"/>
      <c r="AJ101" s="571"/>
      <c r="AK101" s="571"/>
      <c r="AL101" s="571"/>
      <c r="AM101" s="571"/>
      <c r="AQ101" s="572"/>
    </row>
    <row r="102" spans="1:43" s="570" customFormat="1" ht="19.5" customHeight="1" thickBot="1">
      <c r="A102" s="239"/>
      <c r="B102" s="714" t="s">
        <v>392</v>
      </c>
      <c r="C102" s="225"/>
      <c r="D102" s="563">
        <v>9</v>
      </c>
      <c r="E102" s="563"/>
      <c r="F102" s="611"/>
      <c r="G102" s="704">
        <v>3</v>
      </c>
      <c r="H102" s="499">
        <f t="shared" si="11"/>
        <v>90</v>
      </c>
      <c r="I102" s="563">
        <v>4</v>
      </c>
      <c r="J102" s="585" t="s">
        <v>40</v>
      </c>
      <c r="K102" s="563"/>
      <c r="L102" s="566"/>
      <c r="M102" s="567">
        <f t="shared" si="12"/>
        <v>86</v>
      </c>
      <c r="N102" s="239"/>
      <c r="O102" s="941"/>
      <c r="P102" s="942"/>
      <c r="Q102" s="238"/>
      <c r="R102" s="941"/>
      <c r="S102" s="942"/>
      <c r="T102" s="585"/>
      <c r="U102" s="949"/>
      <c r="V102" s="950"/>
      <c r="W102" s="25"/>
      <c r="X102" s="931"/>
      <c r="Y102" s="932"/>
      <c r="Z102" s="585" t="s">
        <v>40</v>
      </c>
      <c r="AA102" s="209"/>
      <c r="AB102" s="571"/>
      <c r="AC102" s="571"/>
      <c r="AD102" s="571"/>
      <c r="AE102" s="571"/>
      <c r="AF102" s="571"/>
      <c r="AG102" s="571"/>
      <c r="AH102" s="571"/>
      <c r="AI102" s="571"/>
      <c r="AJ102" s="571"/>
      <c r="AK102" s="571"/>
      <c r="AL102" s="571"/>
      <c r="AM102" s="571"/>
      <c r="AQ102" s="572"/>
    </row>
    <row r="103" spans="1:43" s="571" customFormat="1" ht="19.5" customHeight="1" thickBot="1">
      <c r="A103" s="1157" t="s">
        <v>345</v>
      </c>
      <c r="B103" s="1158"/>
      <c r="C103" s="1158"/>
      <c r="D103" s="1158"/>
      <c r="E103" s="1158"/>
      <c r="F103" s="1158"/>
      <c r="G103" s="1158"/>
      <c r="H103" s="1158"/>
      <c r="I103" s="1158"/>
      <c r="J103" s="1158"/>
      <c r="K103" s="1158"/>
      <c r="L103" s="1158"/>
      <c r="M103" s="1158"/>
      <c r="N103" s="1158"/>
      <c r="O103" s="1158"/>
      <c r="P103" s="1158"/>
      <c r="Q103" s="1158"/>
      <c r="R103" s="1158"/>
      <c r="S103" s="1158"/>
      <c r="T103" s="1158"/>
      <c r="U103" s="1158"/>
      <c r="V103" s="1158"/>
      <c r="W103" s="1158"/>
      <c r="X103" s="1158"/>
      <c r="Y103" s="1158"/>
      <c r="Z103" s="1158"/>
      <c r="AA103" s="1159"/>
      <c r="AQ103" s="572"/>
    </row>
    <row r="104" spans="1:43" s="240" customFormat="1" ht="21" customHeight="1">
      <c r="A104" s="601" t="s">
        <v>330</v>
      </c>
      <c r="B104" s="541"/>
      <c r="C104" s="599"/>
      <c r="D104" s="184">
        <v>4</v>
      </c>
      <c r="E104" s="184"/>
      <c r="F104" s="527"/>
      <c r="G104" s="726">
        <v>6</v>
      </c>
      <c r="H104" s="496">
        <f aca="true" t="shared" si="13" ref="H104:H109">G104*30</f>
        <v>180</v>
      </c>
      <c r="I104" s="146">
        <v>8</v>
      </c>
      <c r="J104" s="145" t="s">
        <v>96</v>
      </c>
      <c r="K104" s="145"/>
      <c r="L104" s="145"/>
      <c r="M104" s="161">
        <f aca="true" t="shared" si="14" ref="M104:M109">H104-I104</f>
        <v>172</v>
      </c>
      <c r="N104" s="148"/>
      <c r="O104" s="921"/>
      <c r="P104" s="922"/>
      <c r="Q104" s="145"/>
      <c r="R104" s="923" t="s">
        <v>96</v>
      </c>
      <c r="S104" s="924"/>
      <c r="T104" s="186"/>
      <c r="U104" s="1160"/>
      <c r="V104" s="1161"/>
      <c r="W104" s="149"/>
      <c r="X104" s="990"/>
      <c r="Y104" s="991"/>
      <c r="Z104" s="193"/>
      <c r="AA104" s="648"/>
      <c r="AQ104" s="555"/>
    </row>
    <row r="105" spans="1:43" s="240" customFormat="1" ht="19.5" customHeight="1">
      <c r="A105" s="601" t="s">
        <v>331</v>
      </c>
      <c r="B105" s="541"/>
      <c r="C105" s="582"/>
      <c r="D105" s="604">
        <v>5</v>
      </c>
      <c r="E105" s="604"/>
      <c r="F105" s="523"/>
      <c r="G105" s="701">
        <v>6.5</v>
      </c>
      <c r="H105" s="514">
        <f t="shared" si="13"/>
        <v>195</v>
      </c>
      <c r="I105" s="551">
        <v>8</v>
      </c>
      <c r="J105" s="71" t="s">
        <v>92</v>
      </c>
      <c r="K105" s="71"/>
      <c r="L105" s="71"/>
      <c r="M105" s="207">
        <f t="shared" si="14"/>
        <v>187</v>
      </c>
      <c r="N105" s="605"/>
      <c r="O105" s="943"/>
      <c r="P105" s="944"/>
      <c r="Q105" s="606"/>
      <c r="R105" s="1038"/>
      <c r="S105" s="1039"/>
      <c r="T105" s="278" t="s">
        <v>96</v>
      </c>
      <c r="U105" s="960"/>
      <c r="V105" s="961"/>
      <c r="W105" s="73"/>
      <c r="X105" s="960"/>
      <c r="Y105" s="961"/>
      <c r="Z105" s="574"/>
      <c r="AA105" s="649"/>
      <c r="AQ105" s="555"/>
    </row>
    <row r="106" spans="1:43" s="240" customFormat="1" ht="19.5" customHeight="1">
      <c r="A106" s="602" t="s">
        <v>346</v>
      </c>
      <c r="B106" s="603"/>
      <c r="C106" s="584"/>
      <c r="D106" s="29">
        <v>6</v>
      </c>
      <c r="E106" s="29"/>
      <c r="F106" s="524"/>
      <c r="G106" s="701">
        <v>6</v>
      </c>
      <c r="H106" s="514">
        <f t="shared" si="13"/>
        <v>180</v>
      </c>
      <c r="I106" s="22">
        <v>8</v>
      </c>
      <c r="J106" s="21" t="s">
        <v>96</v>
      </c>
      <c r="K106" s="21"/>
      <c r="L106" s="21"/>
      <c r="M106" s="147">
        <f t="shared" si="14"/>
        <v>172</v>
      </c>
      <c r="N106" s="150"/>
      <c r="O106" s="1075"/>
      <c r="P106" s="1076"/>
      <c r="Q106" s="21"/>
      <c r="R106" s="966"/>
      <c r="S106" s="967"/>
      <c r="T106" s="24"/>
      <c r="U106" s="945" t="s">
        <v>96</v>
      </c>
      <c r="V106" s="946"/>
      <c r="W106" s="24"/>
      <c r="X106" s="970"/>
      <c r="Y106" s="971"/>
      <c r="Z106" s="33"/>
      <c r="AA106" s="651"/>
      <c r="AQ106" s="555"/>
    </row>
    <row r="107" spans="1:43" s="240" customFormat="1" ht="19.5" customHeight="1">
      <c r="A107" s="962" t="s">
        <v>343</v>
      </c>
      <c r="B107" s="963"/>
      <c r="C107" s="586"/>
      <c r="D107" s="25">
        <v>7</v>
      </c>
      <c r="E107" s="25"/>
      <c r="F107" s="507"/>
      <c r="G107" s="701">
        <v>6.5</v>
      </c>
      <c r="H107" s="514">
        <f t="shared" si="13"/>
        <v>195</v>
      </c>
      <c r="I107" s="22">
        <v>8</v>
      </c>
      <c r="J107" s="70" t="s">
        <v>96</v>
      </c>
      <c r="K107" s="70"/>
      <c r="L107" s="70"/>
      <c r="M107" s="147">
        <f t="shared" si="14"/>
        <v>187</v>
      </c>
      <c r="N107" s="208"/>
      <c r="O107" s="947"/>
      <c r="P107" s="948"/>
      <c r="Q107" s="24"/>
      <c r="R107" s="966"/>
      <c r="S107" s="967"/>
      <c r="T107" s="24"/>
      <c r="U107" s="945"/>
      <c r="V107" s="946"/>
      <c r="W107" s="24" t="s">
        <v>96</v>
      </c>
      <c r="X107" s="972"/>
      <c r="Y107" s="973"/>
      <c r="Z107" s="33"/>
      <c r="AA107" s="691"/>
      <c r="AB107" s="597"/>
      <c r="AC107" s="597"/>
      <c r="AD107" s="597"/>
      <c r="AE107" s="597"/>
      <c r="AF107" s="597"/>
      <c r="AG107" s="597"/>
      <c r="AH107" s="597"/>
      <c r="AI107" s="597"/>
      <c r="AJ107" s="597"/>
      <c r="AK107" s="597"/>
      <c r="AL107" s="597"/>
      <c r="AM107" s="597"/>
      <c r="AQ107" s="555"/>
    </row>
    <row r="108" spans="1:43" s="571" customFormat="1" ht="19.5" customHeight="1">
      <c r="A108" s="986" t="s">
        <v>332</v>
      </c>
      <c r="B108" s="987"/>
      <c r="C108" s="587"/>
      <c r="D108" s="25">
        <v>8</v>
      </c>
      <c r="E108" s="213"/>
      <c r="F108" s="534"/>
      <c r="G108" s="701">
        <v>6</v>
      </c>
      <c r="H108" s="198">
        <f t="shared" si="13"/>
        <v>180</v>
      </c>
      <c r="I108" s="152">
        <v>8</v>
      </c>
      <c r="J108" s="215" t="s">
        <v>96</v>
      </c>
      <c r="K108" s="21"/>
      <c r="L108" s="21"/>
      <c r="M108" s="153">
        <f t="shared" si="14"/>
        <v>172</v>
      </c>
      <c r="N108" s="216"/>
      <c r="O108" s="947"/>
      <c r="P108" s="948"/>
      <c r="Q108" s="157"/>
      <c r="R108" s="931"/>
      <c r="S108" s="932"/>
      <c r="T108" s="157"/>
      <c r="U108" s="945"/>
      <c r="V108" s="946"/>
      <c r="W108" s="157"/>
      <c r="X108" s="1154" t="s">
        <v>96</v>
      </c>
      <c r="Y108" s="1155"/>
      <c r="Z108" s="177"/>
      <c r="AA108" s="650"/>
      <c r="AQ108" s="572"/>
    </row>
    <row r="109" spans="1:43" s="571" customFormat="1" ht="19.5" customHeight="1" thickBot="1">
      <c r="A109" s="986" t="s">
        <v>342</v>
      </c>
      <c r="B109" s="987"/>
      <c r="C109" s="588"/>
      <c r="D109" s="25">
        <v>9</v>
      </c>
      <c r="E109" s="25"/>
      <c r="F109" s="507"/>
      <c r="G109" s="727">
        <v>7</v>
      </c>
      <c r="H109" s="514">
        <f t="shared" si="13"/>
        <v>210</v>
      </c>
      <c r="I109" s="22">
        <v>8</v>
      </c>
      <c r="J109" s="70" t="s">
        <v>96</v>
      </c>
      <c r="K109" s="70"/>
      <c r="L109" s="70"/>
      <c r="M109" s="147">
        <f t="shared" si="14"/>
        <v>202</v>
      </c>
      <c r="N109" s="208"/>
      <c r="O109" s="947"/>
      <c r="P109" s="948"/>
      <c r="Q109" s="24"/>
      <c r="R109" s="966"/>
      <c r="S109" s="967"/>
      <c r="T109" s="24"/>
      <c r="U109" s="945"/>
      <c r="V109" s="946"/>
      <c r="W109" s="24"/>
      <c r="X109" s="970"/>
      <c r="Y109" s="971"/>
      <c r="Z109" s="33" t="s">
        <v>96</v>
      </c>
      <c r="AA109" s="655"/>
      <c r="AQ109" s="572"/>
    </row>
    <row r="110" spans="1:43" s="596" customFormat="1" ht="19.5" customHeight="1" thickBot="1">
      <c r="A110" s="988" t="s">
        <v>347</v>
      </c>
      <c r="B110" s="989"/>
      <c r="C110" s="590"/>
      <c r="D110" s="591"/>
      <c r="E110" s="591"/>
      <c r="F110" s="592"/>
      <c r="G110" s="593">
        <f>SUM(G104:G109)</f>
        <v>38</v>
      </c>
      <c r="H110" s="594">
        <f>SUM(H104:H109)</f>
        <v>1140</v>
      </c>
      <c r="I110" s="283">
        <f>SUM(I104:I109)</f>
        <v>48</v>
      </c>
      <c r="J110" s="283"/>
      <c r="K110" s="283"/>
      <c r="L110" s="283"/>
      <c r="M110" s="595">
        <f>SUM(M104:M109)</f>
        <v>1092</v>
      </c>
      <c r="N110" s="575"/>
      <c r="O110" s="1162"/>
      <c r="P110" s="1163"/>
      <c r="Q110" s="576"/>
      <c r="R110" s="1165"/>
      <c r="S110" s="1166"/>
      <c r="T110" s="577"/>
      <c r="U110" s="1150"/>
      <c r="V110" s="1151"/>
      <c r="W110" s="578"/>
      <c r="X110" s="1152"/>
      <c r="Y110" s="1153"/>
      <c r="Z110" s="296"/>
      <c r="AA110" s="656"/>
      <c r="AQ110" s="572" t="s">
        <v>348</v>
      </c>
    </row>
    <row r="111" spans="1:30" s="36" customFormat="1" ht="21" customHeight="1">
      <c r="A111" s="242" t="s">
        <v>168</v>
      </c>
      <c r="B111" s="510" t="s">
        <v>357</v>
      </c>
      <c r="C111" s="497"/>
      <c r="D111" s="184">
        <v>4</v>
      </c>
      <c r="E111" s="184"/>
      <c r="F111" s="527"/>
      <c r="G111" s="721">
        <v>6</v>
      </c>
      <c r="H111" s="496">
        <f aca="true" t="shared" si="15" ref="H111:H129">G111*30</f>
        <v>180</v>
      </c>
      <c r="I111" s="146">
        <v>8</v>
      </c>
      <c r="J111" s="145" t="s">
        <v>96</v>
      </c>
      <c r="K111" s="145"/>
      <c r="L111" s="145"/>
      <c r="M111" s="161">
        <f aca="true" t="shared" si="16" ref="M111:M129">H111-I111</f>
        <v>172</v>
      </c>
      <c r="N111" s="148"/>
      <c r="O111" s="921"/>
      <c r="P111" s="922"/>
      <c r="Q111" s="145"/>
      <c r="R111" s="923" t="s">
        <v>96</v>
      </c>
      <c r="S111" s="924"/>
      <c r="T111" s="186"/>
      <c r="U111" s="1160"/>
      <c r="V111" s="1161"/>
      <c r="W111" s="149"/>
      <c r="X111" s="990"/>
      <c r="Y111" s="991"/>
      <c r="Z111" s="193"/>
      <c r="AA111" s="660"/>
      <c r="AB111" s="36">
        <v>5</v>
      </c>
      <c r="AC111" s="19" t="s">
        <v>287</v>
      </c>
      <c r="AD111" s="418">
        <f>SUMIF(AB$111:AB$129,1,G$111:G$129)</f>
        <v>0</v>
      </c>
    </row>
    <row r="112" spans="1:30" s="36" customFormat="1" ht="21" customHeight="1">
      <c r="A112" s="557" t="s">
        <v>169</v>
      </c>
      <c r="B112" s="717" t="s">
        <v>353</v>
      </c>
      <c r="C112" s="696"/>
      <c r="D112" s="67">
        <v>4</v>
      </c>
      <c r="E112" s="67"/>
      <c r="F112" s="523"/>
      <c r="G112" s="702">
        <v>6</v>
      </c>
      <c r="H112" s="514">
        <f t="shared" si="15"/>
        <v>180</v>
      </c>
      <c r="I112" s="69">
        <v>8</v>
      </c>
      <c r="J112" s="70" t="s">
        <v>96</v>
      </c>
      <c r="K112" s="70"/>
      <c r="L112" s="70"/>
      <c r="M112" s="207">
        <f t="shared" si="16"/>
        <v>172</v>
      </c>
      <c r="N112" s="210"/>
      <c r="O112" s="976"/>
      <c r="P112" s="977"/>
      <c r="Q112" s="70"/>
      <c r="R112" s="956" t="s">
        <v>96</v>
      </c>
      <c r="S112" s="957"/>
      <c r="T112" s="71"/>
      <c r="U112" s="958"/>
      <c r="V112" s="959"/>
      <c r="W112" s="72"/>
      <c r="X112" s="1154"/>
      <c r="Y112" s="1155"/>
      <c r="Z112" s="73"/>
      <c r="AA112" s="710"/>
      <c r="AC112" s="19"/>
      <c r="AD112" s="418"/>
    </row>
    <row r="113" spans="1:30" s="36" customFormat="1" ht="21" customHeight="1">
      <c r="A113" s="557"/>
      <c r="B113" s="714" t="s">
        <v>392</v>
      </c>
      <c r="C113" s="696"/>
      <c r="D113" s="67">
        <v>4</v>
      </c>
      <c r="E113" s="67"/>
      <c r="F113" s="523"/>
      <c r="G113" s="702">
        <v>6</v>
      </c>
      <c r="H113" s="514">
        <f t="shared" si="15"/>
        <v>180</v>
      </c>
      <c r="I113" s="69">
        <v>8</v>
      </c>
      <c r="J113" s="70" t="s">
        <v>96</v>
      </c>
      <c r="K113" s="70"/>
      <c r="L113" s="70"/>
      <c r="M113" s="207">
        <f t="shared" si="16"/>
        <v>172</v>
      </c>
      <c r="N113" s="210"/>
      <c r="O113" s="976"/>
      <c r="P113" s="977"/>
      <c r="Q113" s="70"/>
      <c r="R113" s="956" t="s">
        <v>96</v>
      </c>
      <c r="S113" s="957"/>
      <c r="T113" s="71"/>
      <c r="U113" s="960"/>
      <c r="V113" s="961"/>
      <c r="W113" s="73"/>
      <c r="X113" s="960"/>
      <c r="Y113" s="961"/>
      <c r="Z113" s="73"/>
      <c r="AA113" s="710"/>
      <c r="AC113" s="19"/>
      <c r="AD113" s="418"/>
    </row>
    <row r="114" spans="1:30" s="36" customFormat="1" ht="21" customHeight="1">
      <c r="A114" s="557" t="s">
        <v>349</v>
      </c>
      <c r="B114" s="608" t="s">
        <v>59</v>
      </c>
      <c r="C114" s="607"/>
      <c r="D114" s="604">
        <v>5</v>
      </c>
      <c r="E114" s="604"/>
      <c r="F114" s="523"/>
      <c r="G114" s="702">
        <v>6.5</v>
      </c>
      <c r="H114" s="514">
        <f t="shared" si="15"/>
        <v>195</v>
      </c>
      <c r="I114" s="551">
        <v>8</v>
      </c>
      <c r="J114" s="71" t="s">
        <v>92</v>
      </c>
      <c r="K114" s="71"/>
      <c r="L114" s="71"/>
      <c r="M114" s="207">
        <f t="shared" si="16"/>
        <v>187</v>
      </c>
      <c r="N114" s="605"/>
      <c r="O114" s="943"/>
      <c r="P114" s="944"/>
      <c r="Q114" s="606"/>
      <c r="R114" s="1038"/>
      <c r="S114" s="1039"/>
      <c r="T114" s="278" t="s">
        <v>96</v>
      </c>
      <c r="U114" s="960"/>
      <c r="V114" s="961"/>
      <c r="W114" s="73"/>
      <c r="X114" s="960"/>
      <c r="Y114" s="961"/>
      <c r="Z114" s="574"/>
      <c r="AA114" s="661"/>
      <c r="AB114" s="36">
        <v>3</v>
      </c>
      <c r="AC114" s="19" t="s">
        <v>287</v>
      </c>
      <c r="AD114" s="418">
        <f>SUMIF(AB$54:AB$110,1,G$54:G$110)</f>
        <v>0</v>
      </c>
    </row>
    <row r="115" spans="1:30" s="36" customFormat="1" ht="21" customHeight="1">
      <c r="A115" s="557" t="s">
        <v>350</v>
      </c>
      <c r="B115" s="608" t="s">
        <v>354</v>
      </c>
      <c r="C115" s="607"/>
      <c r="D115" s="604">
        <v>5</v>
      </c>
      <c r="E115" s="604"/>
      <c r="F115" s="523"/>
      <c r="G115" s="702">
        <v>6.5</v>
      </c>
      <c r="H115" s="514">
        <f t="shared" si="15"/>
        <v>195</v>
      </c>
      <c r="I115" s="551">
        <v>8</v>
      </c>
      <c r="J115" s="71" t="s">
        <v>92</v>
      </c>
      <c r="K115" s="71"/>
      <c r="L115" s="71"/>
      <c r="M115" s="207">
        <f t="shared" si="16"/>
        <v>187</v>
      </c>
      <c r="N115" s="605"/>
      <c r="O115" s="943"/>
      <c r="P115" s="944"/>
      <c r="Q115" s="606"/>
      <c r="R115" s="1038"/>
      <c r="S115" s="1039"/>
      <c r="T115" s="278" t="s">
        <v>96</v>
      </c>
      <c r="U115" s="960"/>
      <c r="V115" s="961"/>
      <c r="W115" s="73"/>
      <c r="X115" s="960"/>
      <c r="Y115" s="961"/>
      <c r="Z115" s="574"/>
      <c r="AA115" s="661"/>
      <c r="AC115" s="19"/>
      <c r="AD115" s="418"/>
    </row>
    <row r="116" spans="1:30" s="36" customFormat="1" ht="21" customHeight="1">
      <c r="A116" s="557"/>
      <c r="B116" s="714" t="s">
        <v>392</v>
      </c>
      <c r="C116" s="607"/>
      <c r="D116" s="604">
        <v>5</v>
      </c>
      <c r="E116" s="604"/>
      <c r="F116" s="523"/>
      <c r="G116" s="702">
        <v>6.5</v>
      </c>
      <c r="H116" s="514">
        <f t="shared" si="15"/>
        <v>195</v>
      </c>
      <c r="I116" s="551">
        <v>8</v>
      </c>
      <c r="J116" s="71" t="s">
        <v>92</v>
      </c>
      <c r="K116" s="71"/>
      <c r="L116" s="71"/>
      <c r="M116" s="207">
        <f t="shared" si="16"/>
        <v>187</v>
      </c>
      <c r="N116" s="605"/>
      <c r="O116" s="943"/>
      <c r="P116" s="944"/>
      <c r="Q116" s="606"/>
      <c r="R116" s="1038"/>
      <c r="S116" s="1039"/>
      <c r="T116" s="278" t="s">
        <v>96</v>
      </c>
      <c r="U116" s="960"/>
      <c r="V116" s="961"/>
      <c r="W116" s="73"/>
      <c r="X116" s="960"/>
      <c r="Y116" s="961"/>
      <c r="Z116" s="574"/>
      <c r="AA116" s="661"/>
      <c r="AC116" s="19"/>
      <c r="AD116" s="418"/>
    </row>
    <row r="117" spans="1:30" s="46" customFormat="1" ht="21" customHeight="1">
      <c r="A117" s="239" t="s">
        <v>351</v>
      </c>
      <c r="B117" s="512" t="s">
        <v>358</v>
      </c>
      <c r="C117" s="492"/>
      <c r="D117" s="29">
        <v>6</v>
      </c>
      <c r="E117" s="29"/>
      <c r="F117" s="524"/>
      <c r="G117" s="702">
        <v>6</v>
      </c>
      <c r="H117" s="514">
        <f t="shared" si="15"/>
        <v>180</v>
      </c>
      <c r="I117" s="22">
        <v>8</v>
      </c>
      <c r="J117" s="21" t="s">
        <v>96</v>
      </c>
      <c r="K117" s="21"/>
      <c r="L117" s="21"/>
      <c r="M117" s="147">
        <f t="shared" si="16"/>
        <v>172</v>
      </c>
      <c r="N117" s="150"/>
      <c r="O117" s="1075"/>
      <c r="P117" s="1076"/>
      <c r="Q117" s="21"/>
      <c r="R117" s="966"/>
      <c r="S117" s="967"/>
      <c r="T117" s="24"/>
      <c r="U117" s="945" t="s">
        <v>96</v>
      </c>
      <c r="V117" s="946"/>
      <c r="W117" s="24"/>
      <c r="X117" s="970"/>
      <c r="Y117" s="971"/>
      <c r="Z117" s="33"/>
      <c r="AA117" s="209"/>
      <c r="AB117" s="46">
        <v>2</v>
      </c>
      <c r="AD117" s="422">
        <f>SUM(AD111:AD129)</f>
        <v>18</v>
      </c>
    </row>
    <row r="118" spans="1:30" s="46" customFormat="1" ht="21" customHeight="1">
      <c r="A118" s="239" t="s">
        <v>352</v>
      </c>
      <c r="B118" s="512" t="s">
        <v>355</v>
      </c>
      <c r="C118" s="492"/>
      <c r="D118" s="29">
        <v>6</v>
      </c>
      <c r="E118" s="29"/>
      <c r="F118" s="524"/>
      <c r="G118" s="702">
        <v>6</v>
      </c>
      <c r="H118" s="514">
        <f t="shared" si="15"/>
        <v>180</v>
      </c>
      <c r="I118" s="22">
        <v>8</v>
      </c>
      <c r="J118" s="21" t="s">
        <v>96</v>
      </c>
      <c r="K118" s="21"/>
      <c r="L118" s="21"/>
      <c r="M118" s="147">
        <f t="shared" si="16"/>
        <v>172</v>
      </c>
      <c r="N118" s="150"/>
      <c r="O118" s="1075"/>
      <c r="P118" s="1076"/>
      <c r="Q118" s="21"/>
      <c r="R118" s="966"/>
      <c r="S118" s="967"/>
      <c r="T118" s="24"/>
      <c r="U118" s="945" t="s">
        <v>96</v>
      </c>
      <c r="V118" s="946"/>
      <c r="W118" s="24"/>
      <c r="X118" s="970"/>
      <c r="Y118" s="971"/>
      <c r="Z118" s="33"/>
      <c r="AA118" s="209"/>
      <c r="AD118" s="422"/>
    </row>
    <row r="119" spans="1:30" s="46" customFormat="1" ht="21" customHeight="1">
      <c r="A119" s="239"/>
      <c r="B119" s="714" t="s">
        <v>392</v>
      </c>
      <c r="C119" s="492"/>
      <c r="D119" s="29">
        <v>6</v>
      </c>
      <c r="E119" s="29"/>
      <c r="F119" s="524"/>
      <c r="G119" s="702">
        <v>6</v>
      </c>
      <c r="H119" s="514">
        <f t="shared" si="15"/>
        <v>180</v>
      </c>
      <c r="I119" s="22">
        <v>8</v>
      </c>
      <c r="J119" s="21" t="s">
        <v>96</v>
      </c>
      <c r="K119" s="21"/>
      <c r="L119" s="21"/>
      <c r="M119" s="147">
        <f t="shared" si="16"/>
        <v>172</v>
      </c>
      <c r="N119" s="150"/>
      <c r="O119" s="1075"/>
      <c r="P119" s="1076"/>
      <c r="Q119" s="21"/>
      <c r="R119" s="966"/>
      <c r="S119" s="967"/>
      <c r="T119" s="24"/>
      <c r="U119" s="945" t="s">
        <v>96</v>
      </c>
      <c r="V119" s="946"/>
      <c r="W119" s="24"/>
      <c r="X119" s="970"/>
      <c r="Y119" s="971"/>
      <c r="Z119" s="33"/>
      <c r="AA119" s="209"/>
      <c r="AD119" s="422"/>
    </row>
    <row r="120" spans="1:30" s="46" customFormat="1" ht="21" customHeight="1">
      <c r="A120" s="239" t="s">
        <v>399</v>
      </c>
      <c r="B120" s="512" t="s">
        <v>100</v>
      </c>
      <c r="C120" s="508"/>
      <c r="D120" s="25">
        <v>7</v>
      </c>
      <c r="E120" s="25"/>
      <c r="F120" s="507"/>
      <c r="G120" s="702">
        <v>6.5</v>
      </c>
      <c r="H120" s="514">
        <f t="shared" si="15"/>
        <v>195</v>
      </c>
      <c r="I120" s="22">
        <v>8</v>
      </c>
      <c r="J120" s="70" t="s">
        <v>96</v>
      </c>
      <c r="K120" s="70"/>
      <c r="L120" s="70"/>
      <c r="M120" s="147">
        <f t="shared" si="16"/>
        <v>187</v>
      </c>
      <c r="N120" s="208"/>
      <c r="O120" s="947"/>
      <c r="P120" s="948"/>
      <c r="Q120" s="24"/>
      <c r="R120" s="966"/>
      <c r="S120" s="967"/>
      <c r="T120" s="24"/>
      <c r="U120" s="945"/>
      <c r="V120" s="946"/>
      <c r="W120" s="24" t="s">
        <v>96</v>
      </c>
      <c r="X120" s="972"/>
      <c r="Y120" s="973"/>
      <c r="Z120" s="33"/>
      <c r="AA120" s="209"/>
      <c r="AD120" s="422"/>
    </row>
    <row r="121" spans="1:30" s="46" customFormat="1" ht="21" customHeight="1">
      <c r="A121" s="239" t="s">
        <v>400</v>
      </c>
      <c r="B121" s="512" t="s">
        <v>99</v>
      </c>
      <c r="C121" s="492"/>
      <c r="D121" s="25">
        <v>7</v>
      </c>
      <c r="E121" s="25"/>
      <c r="F121" s="507"/>
      <c r="G121" s="702">
        <v>6.5</v>
      </c>
      <c r="H121" s="514">
        <f t="shared" si="15"/>
        <v>195</v>
      </c>
      <c r="I121" s="22">
        <v>8</v>
      </c>
      <c r="J121" s="70" t="s">
        <v>96</v>
      </c>
      <c r="K121" s="70"/>
      <c r="L121" s="70"/>
      <c r="M121" s="147">
        <f t="shared" si="16"/>
        <v>187</v>
      </c>
      <c r="N121" s="208"/>
      <c r="O121" s="947"/>
      <c r="P121" s="948"/>
      <c r="Q121" s="24"/>
      <c r="R121" s="966"/>
      <c r="S121" s="967"/>
      <c r="T121" s="24"/>
      <c r="U121" s="945"/>
      <c r="V121" s="946"/>
      <c r="W121" s="24" t="s">
        <v>96</v>
      </c>
      <c r="X121" s="972"/>
      <c r="Y121" s="973"/>
      <c r="Z121" s="33"/>
      <c r="AA121" s="209"/>
      <c r="AD121" s="422"/>
    </row>
    <row r="122" spans="1:30" s="46" customFormat="1" ht="21" customHeight="1">
      <c r="A122" s="239"/>
      <c r="B122" s="714" t="s">
        <v>392</v>
      </c>
      <c r="C122" s="492"/>
      <c r="D122" s="25">
        <v>7</v>
      </c>
      <c r="E122" s="25"/>
      <c r="F122" s="507"/>
      <c r="G122" s="702">
        <v>6.5</v>
      </c>
      <c r="H122" s="514">
        <f t="shared" si="15"/>
        <v>195</v>
      </c>
      <c r="I122" s="22">
        <v>8</v>
      </c>
      <c r="J122" s="70" t="s">
        <v>96</v>
      </c>
      <c r="K122" s="70"/>
      <c r="L122" s="70"/>
      <c r="M122" s="147">
        <f t="shared" si="16"/>
        <v>187</v>
      </c>
      <c r="N122" s="208"/>
      <c r="O122" s="947"/>
      <c r="P122" s="948"/>
      <c r="Q122" s="24"/>
      <c r="R122" s="966"/>
      <c r="S122" s="967"/>
      <c r="T122" s="24"/>
      <c r="U122" s="945"/>
      <c r="V122" s="946"/>
      <c r="W122" s="24" t="s">
        <v>96</v>
      </c>
      <c r="X122" s="972"/>
      <c r="Y122" s="973"/>
      <c r="Z122" s="33"/>
      <c r="AA122" s="209"/>
      <c r="AD122" s="422"/>
    </row>
    <row r="123" spans="1:30" s="46" customFormat="1" ht="21" customHeight="1">
      <c r="A123" s="239" t="s">
        <v>401</v>
      </c>
      <c r="B123" s="513" t="s">
        <v>398</v>
      </c>
      <c r="C123" s="509"/>
      <c r="D123" s="25">
        <v>8</v>
      </c>
      <c r="E123" s="213"/>
      <c r="F123" s="534"/>
      <c r="G123" s="702">
        <v>6</v>
      </c>
      <c r="H123" s="198">
        <f t="shared" si="15"/>
        <v>180</v>
      </c>
      <c r="I123" s="152">
        <v>8</v>
      </c>
      <c r="J123" s="215" t="s">
        <v>96</v>
      </c>
      <c r="K123" s="21"/>
      <c r="L123" s="21"/>
      <c r="M123" s="153">
        <f t="shared" si="16"/>
        <v>172</v>
      </c>
      <c r="N123" s="216"/>
      <c r="O123" s="947"/>
      <c r="P123" s="948"/>
      <c r="Q123" s="157"/>
      <c r="R123" s="931"/>
      <c r="S123" s="932"/>
      <c r="T123" s="157"/>
      <c r="U123" s="945"/>
      <c r="V123" s="946"/>
      <c r="W123" s="157"/>
      <c r="X123" s="1154" t="s">
        <v>96</v>
      </c>
      <c r="Y123" s="1155"/>
      <c r="Z123" s="177"/>
      <c r="AA123" s="217"/>
      <c r="AD123" s="422"/>
    </row>
    <row r="124" spans="1:30" s="46" customFormat="1" ht="21" customHeight="1">
      <c r="A124" s="239" t="s">
        <v>402</v>
      </c>
      <c r="B124" s="512" t="s">
        <v>206</v>
      </c>
      <c r="C124" s="509"/>
      <c r="D124" s="25">
        <v>8</v>
      </c>
      <c r="E124" s="213"/>
      <c r="F124" s="534"/>
      <c r="G124" s="702">
        <v>6</v>
      </c>
      <c r="H124" s="198">
        <f t="shared" si="15"/>
        <v>180</v>
      </c>
      <c r="I124" s="152">
        <v>8</v>
      </c>
      <c r="J124" s="215" t="s">
        <v>96</v>
      </c>
      <c r="K124" s="21"/>
      <c r="L124" s="21"/>
      <c r="M124" s="153">
        <f t="shared" si="16"/>
        <v>172</v>
      </c>
      <c r="N124" s="216"/>
      <c r="O124" s="947"/>
      <c r="P124" s="948"/>
      <c r="Q124" s="157"/>
      <c r="R124" s="931"/>
      <c r="S124" s="932"/>
      <c r="T124" s="157"/>
      <c r="U124" s="945"/>
      <c r="V124" s="946"/>
      <c r="W124" s="157"/>
      <c r="X124" s="1154" t="s">
        <v>96</v>
      </c>
      <c r="Y124" s="1155"/>
      <c r="Z124" s="177"/>
      <c r="AA124" s="217"/>
      <c r="AD124" s="422"/>
    </row>
    <row r="125" spans="1:30" s="46" customFormat="1" ht="21" customHeight="1">
      <c r="A125" s="557"/>
      <c r="B125" s="714" t="s">
        <v>392</v>
      </c>
      <c r="C125" s="509"/>
      <c r="D125" s="25">
        <v>8</v>
      </c>
      <c r="E125" s="213"/>
      <c r="F125" s="534"/>
      <c r="G125" s="702">
        <v>6</v>
      </c>
      <c r="H125" s="198">
        <f t="shared" si="15"/>
        <v>180</v>
      </c>
      <c r="I125" s="152">
        <v>8</v>
      </c>
      <c r="J125" s="215" t="s">
        <v>96</v>
      </c>
      <c r="K125" s="21"/>
      <c r="L125" s="21"/>
      <c r="M125" s="153">
        <f t="shared" si="16"/>
        <v>172</v>
      </c>
      <c r="N125" s="216"/>
      <c r="O125" s="947"/>
      <c r="P125" s="948"/>
      <c r="Q125" s="157"/>
      <c r="R125" s="931"/>
      <c r="S125" s="932"/>
      <c r="T125" s="157"/>
      <c r="U125" s="945"/>
      <c r="V125" s="946"/>
      <c r="W125" s="157"/>
      <c r="X125" s="1154" t="s">
        <v>96</v>
      </c>
      <c r="Y125" s="1155"/>
      <c r="Z125" s="177"/>
      <c r="AA125" s="217"/>
      <c r="AD125" s="422"/>
    </row>
    <row r="126" spans="1:30" s="46" customFormat="1" ht="21" customHeight="1">
      <c r="A126" s="239" t="s">
        <v>403</v>
      </c>
      <c r="B126" s="512" t="s">
        <v>356</v>
      </c>
      <c r="C126" s="508"/>
      <c r="D126" s="25">
        <v>9</v>
      </c>
      <c r="E126" s="25"/>
      <c r="F126" s="507"/>
      <c r="G126" s="702">
        <v>7</v>
      </c>
      <c r="H126" s="514">
        <f t="shared" si="15"/>
        <v>210</v>
      </c>
      <c r="I126" s="22">
        <v>8</v>
      </c>
      <c r="J126" s="70" t="s">
        <v>96</v>
      </c>
      <c r="K126" s="70"/>
      <c r="L126" s="70"/>
      <c r="M126" s="147">
        <f t="shared" si="16"/>
        <v>202</v>
      </c>
      <c r="N126" s="208"/>
      <c r="O126" s="947"/>
      <c r="P126" s="948"/>
      <c r="Q126" s="24"/>
      <c r="R126" s="966"/>
      <c r="S126" s="967"/>
      <c r="T126" s="24"/>
      <c r="U126" s="945"/>
      <c r="V126" s="946"/>
      <c r="W126" s="24"/>
      <c r="X126" s="972"/>
      <c r="Y126" s="973"/>
      <c r="Z126" s="33" t="s">
        <v>96</v>
      </c>
      <c r="AA126" s="209"/>
      <c r="AB126" s="46">
        <v>5</v>
      </c>
      <c r="AC126" s="19" t="s">
        <v>289</v>
      </c>
      <c r="AD126" s="418">
        <f>SUMIF(AB$111:AB$129,3,G$111:G$129)</f>
        <v>6.5</v>
      </c>
    </row>
    <row r="127" spans="1:30" s="46" customFormat="1" ht="37.5" customHeight="1">
      <c r="A127" s="239" t="s">
        <v>404</v>
      </c>
      <c r="B127" s="1357" t="s">
        <v>443</v>
      </c>
      <c r="C127" s="508"/>
      <c r="D127" s="25">
        <v>9</v>
      </c>
      <c r="E127" s="25"/>
      <c r="F127" s="507"/>
      <c r="G127" s="702">
        <v>7</v>
      </c>
      <c r="H127" s="514">
        <f>G127*30</f>
        <v>210</v>
      </c>
      <c r="I127" s="22">
        <v>8</v>
      </c>
      <c r="J127" s="70" t="s">
        <v>96</v>
      </c>
      <c r="K127" s="70"/>
      <c r="L127" s="70"/>
      <c r="M127" s="147">
        <f>H127-I127</f>
        <v>202</v>
      </c>
      <c r="N127" s="208"/>
      <c r="O127" s="947"/>
      <c r="P127" s="948"/>
      <c r="Q127" s="24"/>
      <c r="R127" s="966"/>
      <c r="S127" s="967"/>
      <c r="T127" s="24"/>
      <c r="U127" s="945"/>
      <c r="V127" s="946"/>
      <c r="W127" s="24"/>
      <c r="X127" s="972"/>
      <c r="Y127" s="973"/>
      <c r="Z127" s="33" t="s">
        <v>96</v>
      </c>
      <c r="AA127" s="209"/>
      <c r="AC127" s="19"/>
      <c r="AD127" s="418"/>
    </row>
    <row r="128" spans="1:30" s="46" customFormat="1" ht="21" customHeight="1">
      <c r="A128" s="239" t="s">
        <v>442</v>
      </c>
      <c r="B128" s="511" t="s">
        <v>61</v>
      </c>
      <c r="C128" s="508"/>
      <c r="D128" s="25">
        <v>9</v>
      </c>
      <c r="E128" s="25"/>
      <c r="F128" s="507"/>
      <c r="G128" s="702">
        <v>7</v>
      </c>
      <c r="H128" s="514">
        <f t="shared" si="15"/>
        <v>210</v>
      </c>
      <c r="I128" s="22">
        <v>8</v>
      </c>
      <c r="J128" s="70" t="s">
        <v>96</v>
      </c>
      <c r="K128" s="70"/>
      <c r="L128" s="70"/>
      <c r="M128" s="147">
        <f t="shared" si="16"/>
        <v>202</v>
      </c>
      <c r="N128" s="208"/>
      <c r="O128" s="947"/>
      <c r="P128" s="948"/>
      <c r="Q128" s="24"/>
      <c r="R128" s="966"/>
      <c r="S128" s="967"/>
      <c r="T128" s="24"/>
      <c r="U128" s="945"/>
      <c r="V128" s="946"/>
      <c r="W128" s="24"/>
      <c r="X128" s="970"/>
      <c r="Y128" s="971"/>
      <c r="Z128" s="33" t="s">
        <v>96</v>
      </c>
      <c r="AA128" s="650"/>
      <c r="AC128" s="19"/>
      <c r="AD128" s="418"/>
    </row>
    <row r="129" spans="1:30" s="46" customFormat="1" ht="21" customHeight="1" thickBot="1">
      <c r="A129" s="239"/>
      <c r="B129" s="718" t="s">
        <v>392</v>
      </c>
      <c r="C129" s="508"/>
      <c r="D129" s="25">
        <v>9</v>
      </c>
      <c r="E129" s="25"/>
      <c r="F129" s="507"/>
      <c r="G129" s="702">
        <v>7</v>
      </c>
      <c r="H129" s="198">
        <f t="shared" si="15"/>
        <v>210</v>
      </c>
      <c r="I129" s="22">
        <v>8</v>
      </c>
      <c r="J129" s="21" t="s">
        <v>96</v>
      </c>
      <c r="K129" s="21"/>
      <c r="L129" s="21"/>
      <c r="M129" s="147">
        <f t="shared" si="16"/>
        <v>202</v>
      </c>
      <c r="N129" s="208"/>
      <c r="O129" s="947"/>
      <c r="P129" s="948"/>
      <c r="Q129" s="24"/>
      <c r="R129" s="966"/>
      <c r="S129" s="967"/>
      <c r="T129" s="24"/>
      <c r="U129" s="945"/>
      <c r="V129" s="946"/>
      <c r="W129" s="24"/>
      <c r="X129" s="970"/>
      <c r="Y129" s="971"/>
      <c r="Z129" s="33" t="s">
        <v>96</v>
      </c>
      <c r="AA129" s="209"/>
      <c r="AC129" s="19"/>
      <c r="AD129" s="418"/>
    </row>
    <row r="130" spans="1:30" s="36" customFormat="1" ht="21" customHeight="1" thickBot="1">
      <c r="A130" s="1073" t="s">
        <v>344</v>
      </c>
      <c r="B130" s="1074"/>
      <c r="C130" s="489"/>
      <c r="D130" s="297"/>
      <c r="E130" s="297"/>
      <c r="F130" s="528"/>
      <c r="G130" s="662">
        <f>G76+G110</f>
        <v>60</v>
      </c>
      <c r="H130" s="679">
        <f>H76+H110</f>
        <v>1800</v>
      </c>
      <c r="I130" s="680">
        <f>I76+I110</f>
        <v>84</v>
      </c>
      <c r="J130" s="680"/>
      <c r="K130" s="680"/>
      <c r="L130" s="680"/>
      <c r="M130" s="681">
        <f>M76+M110</f>
        <v>1716</v>
      </c>
      <c r="N130" s="679"/>
      <c r="O130" s="1177"/>
      <c r="P130" s="1178"/>
      <c r="Q130" s="680"/>
      <c r="R130" s="1177" t="s">
        <v>264</v>
      </c>
      <c r="S130" s="1178"/>
      <c r="T130" s="680" t="s">
        <v>242</v>
      </c>
      <c r="U130" s="1177" t="s">
        <v>242</v>
      </c>
      <c r="V130" s="1178"/>
      <c r="W130" s="680" t="s">
        <v>242</v>
      </c>
      <c r="X130" s="1177" t="s">
        <v>265</v>
      </c>
      <c r="Y130" s="1178"/>
      <c r="Z130" s="680" t="s">
        <v>265</v>
      </c>
      <c r="AA130" s="299"/>
      <c r="AD130" s="424" t="e">
        <f>SUM(#REF!)</f>
        <v>#REF!</v>
      </c>
    </row>
    <row r="131" spans="1:27" s="36" customFormat="1" ht="21" customHeight="1" thickBot="1">
      <c r="A131" s="1077" t="s">
        <v>79</v>
      </c>
      <c r="B131" s="1078"/>
      <c r="C131" s="489"/>
      <c r="D131" s="297"/>
      <c r="E131" s="297"/>
      <c r="F131" s="528"/>
      <c r="G131" s="662">
        <f>G130+G61+G66+G33</f>
        <v>240</v>
      </c>
      <c r="H131" s="306">
        <f>H130+H61+H66+H33</f>
        <v>6105</v>
      </c>
      <c r="I131" s="306">
        <f>I130+I61+I66+I33</f>
        <v>452</v>
      </c>
      <c r="J131" s="306"/>
      <c r="K131" s="306"/>
      <c r="L131" s="306"/>
      <c r="M131" s="663">
        <f>M130+M61+M66+M33</f>
        <v>5597</v>
      </c>
      <c r="N131" s="682" t="s">
        <v>436</v>
      </c>
      <c r="O131" s="1181" t="s">
        <v>379</v>
      </c>
      <c r="P131" s="1182"/>
      <c r="Q131" s="683" t="s">
        <v>381</v>
      </c>
      <c r="R131" s="1179" t="s">
        <v>381</v>
      </c>
      <c r="S131" s="1180"/>
      <c r="T131" s="682" t="s">
        <v>380</v>
      </c>
      <c r="U131" s="1179" t="s">
        <v>425</v>
      </c>
      <c r="V131" s="1180"/>
      <c r="W131" s="682" t="s">
        <v>381</v>
      </c>
      <c r="X131" s="1179" t="s">
        <v>416</v>
      </c>
      <c r="Y131" s="1180"/>
      <c r="Z131" s="684" t="s">
        <v>416</v>
      </c>
      <c r="AA131" s="299"/>
    </row>
    <row r="132" spans="1:27" s="36" customFormat="1" ht="21" customHeight="1" thickBot="1">
      <c r="A132" s="1061" t="s">
        <v>80</v>
      </c>
      <c r="B132" s="1062"/>
      <c r="C132" s="1062"/>
      <c r="D132" s="1062"/>
      <c r="E132" s="1063"/>
      <c r="F132" s="1063"/>
      <c r="G132" s="664">
        <f>G131</f>
        <v>240</v>
      </c>
      <c r="H132" s="1079" t="s">
        <v>81</v>
      </c>
      <c r="I132" s="1080"/>
      <c r="J132" s="1080"/>
      <c r="K132" s="1080"/>
      <c r="L132" s="1080"/>
      <c r="M132" s="1080"/>
      <c r="N132" s="90">
        <v>1</v>
      </c>
      <c r="O132" s="1063">
        <v>2</v>
      </c>
      <c r="P132" s="1004"/>
      <c r="Q132" s="227">
        <v>3</v>
      </c>
      <c r="R132" s="1063">
        <v>4</v>
      </c>
      <c r="S132" s="1004"/>
      <c r="T132" s="224">
        <v>5</v>
      </c>
      <c r="U132" s="1063">
        <v>6</v>
      </c>
      <c r="V132" s="1004"/>
      <c r="W132" s="227">
        <v>7</v>
      </c>
      <c r="X132" s="1063">
        <v>8</v>
      </c>
      <c r="Y132" s="1004"/>
      <c r="Z132" s="227">
        <v>9</v>
      </c>
      <c r="AA132" s="92">
        <v>10</v>
      </c>
    </row>
    <row r="133" spans="1:27" s="36" customFormat="1" ht="21" customHeight="1">
      <c r="A133" s="1066" t="s">
        <v>82</v>
      </c>
      <c r="B133" s="1067"/>
      <c r="C133" s="1067"/>
      <c r="D133" s="1067"/>
      <c r="E133" s="1067"/>
      <c r="F133" s="1067"/>
      <c r="G133" s="1067"/>
      <c r="H133" s="1067"/>
      <c r="I133" s="1067"/>
      <c r="J133" s="1067"/>
      <c r="K133" s="1067"/>
      <c r="L133" s="1067"/>
      <c r="M133" s="1068"/>
      <c r="N133" s="93">
        <v>46</v>
      </c>
      <c r="O133" s="1006">
        <v>42</v>
      </c>
      <c r="P133" s="1007"/>
      <c r="Q133" s="93">
        <v>44</v>
      </c>
      <c r="R133" s="1006">
        <v>44</v>
      </c>
      <c r="S133" s="1007"/>
      <c r="T133" s="131">
        <v>40</v>
      </c>
      <c r="U133" s="1006">
        <v>44</v>
      </c>
      <c r="V133" s="1007"/>
      <c r="W133" s="93">
        <v>44</v>
      </c>
      <c r="X133" s="1006">
        <v>40</v>
      </c>
      <c r="Y133" s="1007"/>
      <c r="Z133" s="93">
        <v>40</v>
      </c>
      <c r="AA133" s="479"/>
    </row>
    <row r="134" spans="1:27" s="36" customFormat="1" ht="21" customHeight="1">
      <c r="A134" s="997" t="s">
        <v>83</v>
      </c>
      <c r="B134" s="998"/>
      <c r="C134" s="998"/>
      <c r="D134" s="998"/>
      <c r="E134" s="998"/>
      <c r="F134" s="998"/>
      <c r="G134" s="998"/>
      <c r="H134" s="998"/>
      <c r="I134" s="998"/>
      <c r="J134" s="998"/>
      <c r="K134" s="998"/>
      <c r="L134" s="998"/>
      <c r="M134" s="998"/>
      <c r="N134" s="682" t="s">
        <v>436</v>
      </c>
      <c r="O134" s="1181" t="s">
        <v>379</v>
      </c>
      <c r="P134" s="1182"/>
      <c r="Q134" s="683" t="s">
        <v>381</v>
      </c>
      <c r="R134" s="1179" t="s">
        <v>381</v>
      </c>
      <c r="S134" s="1180"/>
      <c r="T134" s="682" t="s">
        <v>380</v>
      </c>
      <c r="U134" s="1179" t="s">
        <v>425</v>
      </c>
      <c r="V134" s="1180"/>
      <c r="W134" s="682" t="s">
        <v>381</v>
      </c>
      <c r="X134" s="1179" t="s">
        <v>416</v>
      </c>
      <c r="Y134" s="1180"/>
      <c r="Z134" s="684" t="s">
        <v>416</v>
      </c>
      <c r="AA134" s="638"/>
    </row>
    <row r="135" spans="1:29" s="36" customFormat="1" ht="21" customHeight="1">
      <c r="A135" s="983" t="s">
        <v>23</v>
      </c>
      <c r="B135" s="984"/>
      <c r="C135" s="984"/>
      <c r="D135" s="984"/>
      <c r="E135" s="984"/>
      <c r="F135" s="984"/>
      <c r="G135" s="984"/>
      <c r="H135" s="984"/>
      <c r="I135" s="984"/>
      <c r="J135" s="984"/>
      <c r="K135" s="984"/>
      <c r="L135" s="984"/>
      <c r="M135" s="985"/>
      <c r="N135" s="100">
        <f>'план  (всмоп)'!N122</f>
        <v>2</v>
      </c>
      <c r="O135" s="1071">
        <v>3</v>
      </c>
      <c r="P135" s="1072"/>
      <c r="Q135" s="228">
        <f>'план  (всмоп)'!Q122</f>
        <v>3</v>
      </c>
      <c r="R135" s="1071">
        <f>'план  (всмоп)'!R122:S122</f>
        <v>3</v>
      </c>
      <c r="S135" s="1072"/>
      <c r="T135" s="225">
        <v>2</v>
      </c>
      <c r="U135" s="931">
        <v>3</v>
      </c>
      <c r="V135" s="1183"/>
      <c r="W135" s="229">
        <v>2</v>
      </c>
      <c r="X135" s="931">
        <v>2</v>
      </c>
      <c r="Y135" s="1183"/>
      <c r="Z135" s="233">
        <v>2</v>
      </c>
      <c r="AA135" s="639"/>
      <c r="AC135" s="99"/>
    </row>
    <row r="136" spans="1:27" s="36" customFormat="1" ht="21" customHeight="1">
      <c r="A136" s="983" t="s">
        <v>24</v>
      </c>
      <c r="B136" s="984"/>
      <c r="C136" s="984"/>
      <c r="D136" s="984"/>
      <c r="E136" s="984"/>
      <c r="F136" s="984"/>
      <c r="G136" s="984"/>
      <c r="H136" s="984"/>
      <c r="I136" s="984"/>
      <c r="J136" s="984"/>
      <c r="K136" s="984"/>
      <c r="L136" s="984"/>
      <c r="M136" s="985"/>
      <c r="N136" s="100">
        <v>3</v>
      </c>
      <c r="O136" s="1071">
        <v>1</v>
      </c>
      <c r="P136" s="1072"/>
      <c r="Q136" s="228">
        <v>4</v>
      </c>
      <c r="R136" s="1071">
        <v>3</v>
      </c>
      <c r="S136" s="1072"/>
      <c r="T136" s="225">
        <v>3</v>
      </c>
      <c r="U136" s="931">
        <v>2</v>
      </c>
      <c r="V136" s="1183"/>
      <c r="W136" s="229">
        <v>3</v>
      </c>
      <c r="X136" s="931">
        <v>2</v>
      </c>
      <c r="Y136" s="1183"/>
      <c r="Z136" s="233">
        <v>2</v>
      </c>
      <c r="AA136" s="639">
        <v>1</v>
      </c>
    </row>
    <row r="137" spans="1:27" s="36" customFormat="1" ht="21" customHeight="1" thickBot="1">
      <c r="A137" s="983" t="s">
        <v>25</v>
      </c>
      <c r="B137" s="984"/>
      <c r="C137" s="984"/>
      <c r="D137" s="984"/>
      <c r="E137" s="984"/>
      <c r="F137" s="984"/>
      <c r="G137" s="984"/>
      <c r="H137" s="984"/>
      <c r="I137" s="984"/>
      <c r="J137" s="984"/>
      <c r="K137" s="984"/>
      <c r="L137" s="984"/>
      <c r="M137" s="985"/>
      <c r="N137" s="733"/>
      <c r="O137" s="1069"/>
      <c r="P137" s="1070"/>
      <c r="Q137" s="734"/>
      <c r="R137" s="1186"/>
      <c r="S137" s="1187"/>
      <c r="T137" s="735">
        <v>1</v>
      </c>
      <c r="U137" s="1184">
        <v>1</v>
      </c>
      <c r="V137" s="1185"/>
      <c r="W137" s="471">
        <v>1</v>
      </c>
      <c r="X137" s="1184">
        <v>1</v>
      </c>
      <c r="Y137" s="1185"/>
      <c r="Z137" s="736">
        <v>1</v>
      </c>
      <c r="AA137" s="158" t="s">
        <v>57</v>
      </c>
    </row>
    <row r="138" spans="1:27" s="19" customFormat="1" ht="21" customHeight="1" thickBot="1">
      <c r="A138" s="1064" t="s">
        <v>44</v>
      </c>
      <c r="B138" s="1065"/>
      <c r="C138" s="1065"/>
      <c r="D138" s="1065"/>
      <c r="E138" s="1065"/>
      <c r="F138" s="1065"/>
      <c r="G138" s="1065"/>
      <c r="H138" s="1065"/>
      <c r="I138" s="1065"/>
      <c r="J138" s="1065"/>
      <c r="K138" s="1065"/>
      <c r="L138" s="1065"/>
      <c r="M138" s="1065"/>
      <c r="N138" s="993" t="s">
        <v>377</v>
      </c>
      <c r="O138" s="1008"/>
      <c r="P138" s="1009"/>
      <c r="Q138" s="993" t="s">
        <v>377</v>
      </c>
      <c r="R138" s="1008"/>
      <c r="S138" s="1009"/>
      <c r="T138" s="1008" t="s">
        <v>377</v>
      </c>
      <c r="U138" s="1010"/>
      <c r="V138" s="1011"/>
      <c r="W138" s="993" t="s">
        <v>377</v>
      </c>
      <c r="X138" s="1010"/>
      <c r="Y138" s="1009"/>
      <c r="Z138" s="993" t="s">
        <v>378</v>
      </c>
      <c r="AA138" s="994"/>
    </row>
    <row r="139" spans="1:27" s="19" customFormat="1" ht="21" customHeight="1">
      <c r="A139" s="101"/>
      <c r="C139" s="102"/>
      <c r="D139" s="103"/>
      <c r="E139" s="103"/>
      <c r="F139" s="102"/>
      <c r="G139" s="102"/>
      <c r="I139" s="104"/>
      <c r="N139" s="982">
        <f>G17+G19+G20+G22+G23+G30+G24+G31</f>
        <v>44.5</v>
      </c>
      <c r="O139" s="1014"/>
      <c r="P139" s="1014"/>
      <c r="Q139" s="982">
        <f>G13+G14+G15+G28+G32+G27+G35+G36+G37+G39+G69+G104+G70</f>
        <v>49.5</v>
      </c>
      <c r="R139" s="1014"/>
      <c r="S139" s="1014"/>
      <c r="T139" s="982">
        <f>G16+G40+G41+G43+G44+G45+G46+G47+G71+G72+G105+G106</f>
        <v>43.5</v>
      </c>
      <c r="U139" s="1014"/>
      <c r="V139" s="1014"/>
      <c r="W139" s="982">
        <f>G48+G49+G51+G52+G53+G55+G56+G73+G74+G107+G108+G25</f>
        <v>49</v>
      </c>
      <c r="X139" s="992"/>
      <c r="Y139" s="992"/>
      <c r="Z139" s="982">
        <f>G58+G59+G60+G75+G109+G63+G65+G26</f>
        <v>51.5</v>
      </c>
      <c r="AA139" s="982"/>
    </row>
    <row r="140" spans="1:27" s="19" customFormat="1" ht="21" customHeight="1" thickBot="1">
      <c r="A140" s="101"/>
      <c r="B140" s="127"/>
      <c r="C140" s="127"/>
      <c r="D140" s="1012"/>
      <c r="E140" s="1012"/>
      <c r="F140" s="1081"/>
      <c r="G140" s="1081"/>
      <c r="H140" s="127"/>
      <c r="I140" s="1012"/>
      <c r="J140" s="1013"/>
      <c r="K140" s="1013"/>
      <c r="L140" s="106"/>
      <c r="M140" s="106"/>
      <c r="N140" s="982">
        <f>N139+Q139+T139+W139+Z139</f>
        <v>238</v>
      </c>
      <c r="O140" s="982"/>
      <c r="P140" s="982"/>
      <c r="Q140" s="982"/>
      <c r="R140" s="982"/>
      <c r="S140" s="982"/>
      <c r="T140" s="982"/>
      <c r="U140" s="982"/>
      <c r="V140" s="982"/>
      <c r="W140" s="982"/>
      <c r="X140" s="982"/>
      <c r="Y140" s="982"/>
      <c r="Z140" s="982"/>
      <c r="AA140" s="982"/>
    </row>
    <row r="141" spans="1:27" s="19" customFormat="1" ht="21" customHeight="1" thickBot="1">
      <c r="A141" s="1003" t="s">
        <v>433</v>
      </c>
      <c r="B141" s="1164"/>
      <c r="C141" s="1164"/>
      <c r="D141" s="1164"/>
      <c r="E141" s="1164"/>
      <c r="F141" s="1164"/>
      <c r="G141" s="1164"/>
      <c r="H141" s="1164"/>
      <c r="I141" s="1164"/>
      <c r="J141" s="1164"/>
      <c r="K141" s="1164"/>
      <c r="L141" s="1164"/>
      <c r="M141" s="1164"/>
      <c r="N141" s="1164"/>
      <c r="O141" s="1164"/>
      <c r="P141" s="1164"/>
      <c r="Q141" s="1164"/>
      <c r="R141" s="1164"/>
      <c r="S141" s="1164"/>
      <c r="T141" s="1164"/>
      <c r="U141" s="1164"/>
      <c r="V141" s="1164"/>
      <c r="W141" s="1164"/>
      <c r="X141" s="1164"/>
      <c r="Y141" s="1164"/>
      <c r="Z141" s="1164"/>
      <c r="AA141" s="1004"/>
    </row>
    <row r="142" spans="1:27" s="19" customFormat="1" ht="40.5" customHeight="1">
      <c r="A142" s="160" t="s">
        <v>434</v>
      </c>
      <c r="B142" s="770" t="s">
        <v>428</v>
      </c>
      <c r="C142" s="769"/>
      <c r="D142" s="744"/>
      <c r="E142" s="744"/>
      <c r="F142" s="761"/>
      <c r="G142" s="565">
        <f>SUM(G143:G147)</f>
        <v>18</v>
      </c>
      <c r="H142" s="764">
        <f>SUM(H143:H147)</f>
        <v>540</v>
      </c>
      <c r="I142" s="745">
        <f>SUM(I143:I147)</f>
        <v>108</v>
      </c>
      <c r="J142" s="745"/>
      <c r="K142" s="745"/>
      <c r="L142" s="745">
        <f>SUM(L143:L147)</f>
        <v>108</v>
      </c>
      <c r="M142" s="746">
        <f>SUM(M143:M147)</f>
        <v>432</v>
      </c>
      <c r="N142" s="757"/>
      <c r="O142" s="1202"/>
      <c r="P142" s="1203"/>
      <c r="Q142" s="747"/>
      <c r="R142" s="1206"/>
      <c r="S142" s="1207"/>
      <c r="T142" s="748"/>
      <c r="U142" s="1200"/>
      <c r="V142" s="1201"/>
      <c r="W142" s="749"/>
      <c r="X142" s="1192"/>
      <c r="Y142" s="1193"/>
      <c r="Z142" s="749"/>
      <c r="AA142" s="750"/>
    </row>
    <row r="143" spans="1:27" s="19" customFormat="1" ht="21" customHeight="1">
      <c r="A143" s="162"/>
      <c r="B143" s="771" t="s">
        <v>429</v>
      </c>
      <c r="C143" s="739">
        <v>2</v>
      </c>
      <c r="D143" s="739" t="s">
        <v>410</v>
      </c>
      <c r="E143" s="740"/>
      <c r="F143" s="762"/>
      <c r="G143" s="767">
        <v>4</v>
      </c>
      <c r="H143" s="765">
        <f>G143*30</f>
        <v>120</v>
      </c>
      <c r="I143" s="738">
        <f>J143+K143+L143</f>
        <v>24</v>
      </c>
      <c r="J143" s="563"/>
      <c r="K143" s="563"/>
      <c r="L143" s="563">
        <v>24</v>
      </c>
      <c r="M143" s="741">
        <f>H143-I143</f>
        <v>96</v>
      </c>
      <c r="N143" s="758" t="s">
        <v>430</v>
      </c>
      <c r="O143" s="1190" t="s">
        <v>430</v>
      </c>
      <c r="P143" s="1191"/>
      <c r="Q143" s="742"/>
      <c r="R143" s="970"/>
      <c r="S143" s="971"/>
      <c r="T143" s="23"/>
      <c r="U143" s="1198"/>
      <c r="V143" s="1199"/>
      <c r="W143" s="773"/>
      <c r="X143" s="1194"/>
      <c r="Y143" s="1195"/>
      <c r="Z143" s="773"/>
      <c r="AA143" s="774"/>
    </row>
    <row r="144" spans="1:27" s="19" customFormat="1" ht="21" customHeight="1">
      <c r="A144" s="162"/>
      <c r="B144" s="771" t="s">
        <v>429</v>
      </c>
      <c r="C144" s="739">
        <v>4</v>
      </c>
      <c r="D144" s="739" t="s">
        <v>431</v>
      </c>
      <c r="E144" s="740"/>
      <c r="F144" s="762"/>
      <c r="G144" s="767">
        <v>4</v>
      </c>
      <c r="H144" s="765">
        <f>G144*30</f>
        <v>120</v>
      </c>
      <c r="I144" s="743">
        <f>J144+K144+L144</f>
        <v>24</v>
      </c>
      <c r="J144" s="563"/>
      <c r="K144" s="563"/>
      <c r="L144" s="563">
        <v>24</v>
      </c>
      <c r="M144" s="741">
        <f>H144-I144</f>
        <v>96</v>
      </c>
      <c r="N144" s="758"/>
      <c r="O144" s="1190"/>
      <c r="P144" s="1191"/>
      <c r="Q144" s="742" t="s">
        <v>430</v>
      </c>
      <c r="R144" s="970" t="s">
        <v>430</v>
      </c>
      <c r="S144" s="971"/>
      <c r="T144" s="23"/>
      <c r="U144" s="1198"/>
      <c r="V144" s="1199"/>
      <c r="W144" s="773"/>
      <c r="X144" s="1194"/>
      <c r="Y144" s="1195"/>
      <c r="Z144" s="773"/>
      <c r="AA144" s="774"/>
    </row>
    <row r="145" spans="1:27" s="19" customFormat="1" ht="21" customHeight="1">
      <c r="A145" s="162"/>
      <c r="B145" s="771" t="s">
        <v>429</v>
      </c>
      <c r="C145" s="739">
        <v>6</v>
      </c>
      <c r="D145" s="739" t="s">
        <v>432</v>
      </c>
      <c r="E145" s="740"/>
      <c r="F145" s="762"/>
      <c r="G145" s="767">
        <v>4</v>
      </c>
      <c r="H145" s="765">
        <f>G145*30</f>
        <v>120</v>
      </c>
      <c r="I145" s="743">
        <f>J145+K145+L145</f>
        <v>24</v>
      </c>
      <c r="J145" s="563"/>
      <c r="K145" s="563"/>
      <c r="L145" s="563">
        <v>24</v>
      </c>
      <c r="M145" s="741">
        <f>H145-I145</f>
        <v>96</v>
      </c>
      <c r="N145" s="758"/>
      <c r="O145" s="1190"/>
      <c r="P145" s="1191"/>
      <c r="Q145" s="742"/>
      <c r="R145" s="1190"/>
      <c r="S145" s="1191"/>
      <c r="T145" s="742" t="s">
        <v>430</v>
      </c>
      <c r="U145" s="1198" t="s">
        <v>430</v>
      </c>
      <c r="V145" s="1199"/>
      <c r="W145" s="773"/>
      <c r="X145" s="1194"/>
      <c r="Y145" s="1195"/>
      <c r="Z145" s="773"/>
      <c r="AA145" s="774"/>
    </row>
    <row r="146" spans="1:27" s="19" customFormat="1" ht="21" customHeight="1">
      <c r="A146" s="162"/>
      <c r="B146" s="771" t="s">
        <v>429</v>
      </c>
      <c r="C146" s="739">
        <v>8</v>
      </c>
      <c r="D146" s="739">
        <v>7</v>
      </c>
      <c r="E146" s="740"/>
      <c r="F146" s="762"/>
      <c r="G146" s="767">
        <v>4</v>
      </c>
      <c r="H146" s="765">
        <f>G146*30</f>
        <v>120</v>
      </c>
      <c r="I146" s="743">
        <f>J146+K146+L146</f>
        <v>24</v>
      </c>
      <c r="J146" s="563"/>
      <c r="K146" s="563"/>
      <c r="L146" s="563">
        <v>24</v>
      </c>
      <c r="M146" s="741">
        <f>H146-I146</f>
        <v>96</v>
      </c>
      <c r="N146" s="758"/>
      <c r="O146" s="1190"/>
      <c r="P146" s="1191"/>
      <c r="Q146" s="742"/>
      <c r="R146" s="970"/>
      <c r="S146" s="971"/>
      <c r="T146" s="23"/>
      <c r="U146" s="1198"/>
      <c r="V146" s="1199"/>
      <c r="W146" s="742" t="s">
        <v>430</v>
      </c>
      <c r="X146" s="1194" t="s">
        <v>430</v>
      </c>
      <c r="Y146" s="1195"/>
      <c r="Z146" s="773"/>
      <c r="AA146" s="774"/>
    </row>
    <row r="147" spans="1:27" s="19" customFormat="1" ht="21" customHeight="1" thickBot="1">
      <c r="A147" s="751"/>
      <c r="B147" s="772" t="s">
        <v>429</v>
      </c>
      <c r="C147" s="752">
        <v>9</v>
      </c>
      <c r="D147" s="752"/>
      <c r="E147" s="753"/>
      <c r="F147" s="763"/>
      <c r="G147" s="768">
        <v>2</v>
      </c>
      <c r="H147" s="766">
        <f>G147*30</f>
        <v>60</v>
      </c>
      <c r="I147" s="760">
        <f>J147+K147+L147</f>
        <v>12</v>
      </c>
      <c r="J147" s="754"/>
      <c r="K147" s="754"/>
      <c r="L147" s="754">
        <v>12</v>
      </c>
      <c r="M147" s="755">
        <f>H147-I147</f>
        <v>48</v>
      </c>
      <c r="N147" s="759"/>
      <c r="O147" s="1188"/>
      <c r="P147" s="1189"/>
      <c r="Q147" s="756"/>
      <c r="R147" s="1188"/>
      <c r="S147" s="1189"/>
      <c r="T147" s="756"/>
      <c r="U147" s="1204"/>
      <c r="V147" s="1205"/>
      <c r="W147" s="775"/>
      <c r="X147" s="1196"/>
      <c r="Y147" s="1197"/>
      <c r="Z147" s="756" t="s">
        <v>430</v>
      </c>
      <c r="AA147" s="776"/>
    </row>
    <row r="148" spans="1:27" s="19" customFormat="1" ht="26.25" customHeight="1">
      <c r="A148" s="777"/>
      <c r="B148" s="778"/>
      <c r="C148" s="779"/>
      <c r="D148" s="779"/>
      <c r="E148" s="780"/>
      <c r="F148" s="781"/>
      <c r="G148" s="782"/>
      <c r="H148" s="783"/>
      <c r="I148" s="784"/>
      <c r="J148" s="783"/>
      <c r="K148" s="783"/>
      <c r="L148" s="783"/>
      <c r="M148" s="785"/>
      <c r="N148" s="786"/>
      <c r="O148" s="786"/>
      <c r="P148" s="786"/>
      <c r="Q148" s="786"/>
      <c r="R148" s="786"/>
      <c r="S148" s="786"/>
      <c r="T148" s="786"/>
      <c r="U148" s="787"/>
      <c r="V148" s="787"/>
      <c r="W148" s="788"/>
      <c r="X148" s="788"/>
      <c r="Y148" s="788"/>
      <c r="Z148" s="786"/>
      <c r="AA148" s="788"/>
    </row>
    <row r="149" spans="1:23" s="467" customFormat="1" ht="15.75">
      <c r="A149" s="266"/>
      <c r="B149" s="1358" t="s">
        <v>440</v>
      </c>
      <c r="C149" s="1358"/>
      <c r="D149" s="1359"/>
      <c r="E149" s="1359"/>
      <c r="F149" s="1360"/>
      <c r="G149" s="1360"/>
      <c r="H149" s="1358"/>
      <c r="I149" s="1361" t="s">
        <v>444</v>
      </c>
      <c r="J149" s="1362"/>
      <c r="K149" s="1362"/>
      <c r="L149" s="266"/>
      <c r="M149" s="266"/>
      <c r="N149" s="266"/>
      <c r="O149" s="266"/>
      <c r="P149" s="266"/>
      <c r="Q149" s="268"/>
      <c r="R149" s="268"/>
      <c r="S149" s="266"/>
      <c r="W149" s="737"/>
    </row>
    <row r="150" spans="1:19" s="467" customFormat="1" ht="15.75">
      <c r="A150" s="266"/>
      <c r="B150" s="1358"/>
      <c r="C150" s="1358"/>
      <c r="D150" s="1358"/>
      <c r="E150" s="1358"/>
      <c r="F150" s="1358"/>
      <c r="G150" s="1358"/>
      <c r="H150" s="1358"/>
      <c r="I150" s="1358"/>
      <c r="J150" s="1358"/>
      <c r="K150" s="1358"/>
      <c r="L150" s="266"/>
      <c r="M150" s="266"/>
      <c r="N150" s="266"/>
      <c r="O150" s="266"/>
      <c r="P150" s="266"/>
      <c r="Q150" s="266"/>
      <c r="R150" s="266"/>
      <c r="S150" s="266"/>
    </row>
    <row r="151" spans="1:19" s="467" customFormat="1" ht="24" customHeight="1">
      <c r="A151" s="266"/>
      <c r="B151" s="1358" t="s">
        <v>299</v>
      </c>
      <c r="C151" s="1358"/>
      <c r="D151" s="1359"/>
      <c r="E151" s="1359"/>
      <c r="F151" s="1360"/>
      <c r="G151" s="1360"/>
      <c r="H151" s="1358"/>
      <c r="I151" s="1361" t="s">
        <v>445</v>
      </c>
      <c r="J151" s="1363"/>
      <c r="K151" s="1363"/>
      <c r="L151" s="266"/>
      <c r="M151" s="266"/>
      <c r="N151" s="266"/>
      <c r="O151" s="266"/>
      <c r="P151" s="266"/>
      <c r="Q151" s="266"/>
      <c r="R151" s="266"/>
      <c r="S151" s="266"/>
    </row>
    <row r="152" spans="2:24" ht="13.5" customHeight="1">
      <c r="B152" s="1364"/>
      <c r="C152" s="1365"/>
      <c r="D152" s="1366"/>
      <c r="E152" s="1366"/>
      <c r="F152" s="1365"/>
      <c r="G152" s="1365"/>
      <c r="H152" s="1364"/>
      <c r="I152" s="1364"/>
      <c r="J152" s="1364"/>
      <c r="K152" s="1364"/>
      <c r="L152" s="8"/>
      <c r="M152" s="8"/>
      <c r="N152" s="18"/>
      <c r="O152" s="18"/>
      <c r="P152" s="8"/>
      <c r="Q152" s="8"/>
      <c r="R152" s="8"/>
      <c r="S152" s="8"/>
      <c r="T152" s="8"/>
      <c r="U152" s="8"/>
      <c r="V152" s="4"/>
      <c r="W152" s="4"/>
      <c r="X152" s="4"/>
    </row>
    <row r="153" spans="1:19" s="467" customFormat="1" ht="24" customHeight="1">
      <c r="A153" s="266"/>
      <c r="B153" s="1358" t="s">
        <v>438</v>
      </c>
      <c r="C153" s="1358"/>
      <c r="D153" s="1359"/>
      <c r="E153" s="1359"/>
      <c r="F153" s="1360"/>
      <c r="G153" s="1360"/>
      <c r="H153" s="1358"/>
      <c r="I153" s="1361" t="s">
        <v>446</v>
      </c>
      <c r="J153" s="1363"/>
      <c r="K153" s="1363"/>
      <c r="L153" s="266"/>
      <c r="M153" s="266"/>
      <c r="N153" s="266"/>
      <c r="O153" s="266"/>
      <c r="P153" s="266"/>
      <c r="Q153" s="266"/>
      <c r="R153" s="266"/>
      <c r="S153" s="266"/>
    </row>
    <row r="154" spans="2:24" ht="15.75">
      <c r="B154" s="6"/>
      <c r="C154" s="7"/>
      <c r="D154" s="7"/>
      <c r="E154" s="7"/>
      <c r="F154" s="6"/>
      <c r="G154" s="6"/>
      <c r="H154" s="6"/>
      <c r="I154" s="16"/>
      <c r="J154" s="8"/>
      <c r="K154" s="8"/>
      <c r="L154" s="8"/>
      <c r="M154" s="8"/>
      <c r="N154" s="18"/>
      <c r="O154" s="18"/>
      <c r="P154" s="8"/>
      <c r="Q154" s="8"/>
      <c r="R154" s="8"/>
      <c r="S154" s="8"/>
      <c r="T154" s="8"/>
      <c r="U154" s="8"/>
      <c r="V154" s="4"/>
      <c r="W154" s="4"/>
      <c r="X154" s="4"/>
    </row>
    <row r="155" spans="2:24" ht="15.75">
      <c r="B155" s="6"/>
      <c r="C155" s="7"/>
      <c r="D155" s="7"/>
      <c r="E155" s="7"/>
      <c r="F155" s="6"/>
      <c r="G155" s="6"/>
      <c r="H155" s="6"/>
      <c r="I155" s="16"/>
      <c r="J155" s="8"/>
      <c r="K155" s="8"/>
      <c r="L155" s="8"/>
      <c r="M155" s="8"/>
      <c r="N155" s="18"/>
      <c r="O155" s="18"/>
      <c r="P155" s="8"/>
      <c r="Q155" s="8"/>
      <c r="R155" s="8"/>
      <c r="S155" s="8"/>
      <c r="T155" s="8"/>
      <c r="U155" s="8"/>
      <c r="V155" s="4"/>
      <c r="W155" s="4"/>
      <c r="X155" s="4"/>
    </row>
    <row r="156" spans="2:24" ht="15.75">
      <c r="B156" s="6"/>
      <c r="C156" s="7"/>
      <c r="D156" s="7"/>
      <c r="E156" s="7"/>
      <c r="F156" s="6"/>
      <c r="G156" s="6"/>
      <c r="H156" s="6"/>
      <c r="I156" s="16"/>
      <c r="J156" s="8"/>
      <c r="K156" s="8"/>
      <c r="L156" s="8"/>
      <c r="M156" s="8"/>
      <c r="N156" s="18"/>
      <c r="O156" s="18"/>
      <c r="P156" s="8"/>
      <c r="Q156" s="8"/>
      <c r="R156" s="8"/>
      <c r="S156" s="8"/>
      <c r="T156" s="8"/>
      <c r="U156" s="8"/>
      <c r="V156" s="4"/>
      <c r="W156" s="4"/>
      <c r="X156" s="4"/>
    </row>
    <row r="157" spans="2:24" ht="15.75">
      <c r="B157" s="6"/>
      <c r="C157" s="7"/>
      <c r="D157" s="7"/>
      <c r="E157" s="7"/>
      <c r="F157" s="6"/>
      <c r="G157" s="6"/>
      <c r="H157" s="6"/>
      <c r="I157" s="16"/>
      <c r="J157" s="8"/>
      <c r="K157" s="8"/>
      <c r="L157" s="8"/>
      <c r="M157" s="8"/>
      <c r="N157" s="18"/>
      <c r="O157" s="18"/>
      <c r="P157" s="8"/>
      <c r="Q157" s="8"/>
      <c r="R157" s="8"/>
      <c r="S157" s="8"/>
      <c r="T157" s="8"/>
      <c r="U157" s="8"/>
      <c r="V157" s="4"/>
      <c r="W157" s="4"/>
      <c r="X157" s="4"/>
    </row>
    <row r="158" spans="2:24" ht="15.75">
      <c r="B158" s="6"/>
      <c r="C158" s="7"/>
      <c r="D158" s="7"/>
      <c r="E158" s="7"/>
      <c r="F158" s="6"/>
      <c r="G158" s="6"/>
      <c r="H158" s="6"/>
      <c r="I158" s="16"/>
      <c r="J158" s="8"/>
      <c r="K158" s="8"/>
      <c r="L158" s="8"/>
      <c r="M158" s="8"/>
      <c r="N158" s="18"/>
      <c r="O158" s="18"/>
      <c r="P158" s="8"/>
      <c r="Q158" s="8"/>
      <c r="R158" s="8"/>
      <c r="S158" s="8"/>
      <c r="T158" s="8"/>
      <c r="U158" s="8"/>
      <c r="V158" s="4"/>
      <c r="W158" s="4"/>
      <c r="X158" s="4"/>
    </row>
    <row r="159" spans="2:24" ht="15.75">
      <c r="B159" s="6"/>
      <c r="C159" s="7"/>
      <c r="D159" s="7"/>
      <c r="E159" s="7"/>
      <c r="F159" s="6"/>
      <c r="G159" s="6"/>
      <c r="H159" s="6"/>
      <c r="I159" s="16"/>
      <c r="J159" s="8"/>
      <c r="K159" s="8"/>
      <c r="L159" s="8"/>
      <c r="M159" s="8"/>
      <c r="N159" s="18"/>
      <c r="O159" s="18"/>
      <c r="P159" s="8"/>
      <c r="Q159" s="8"/>
      <c r="R159" s="8"/>
      <c r="S159" s="8"/>
      <c r="T159" s="8"/>
      <c r="U159" s="8"/>
      <c r="V159" s="4"/>
      <c r="W159" s="4"/>
      <c r="X159" s="4"/>
    </row>
    <row r="160" spans="2:24" ht="15.75">
      <c r="B160" s="6"/>
      <c r="C160" s="7"/>
      <c r="D160" s="7"/>
      <c r="E160" s="7"/>
      <c r="F160" s="6"/>
      <c r="G160" s="6"/>
      <c r="H160" s="6"/>
      <c r="I160" s="16"/>
      <c r="J160" s="8"/>
      <c r="K160" s="8"/>
      <c r="L160" s="8"/>
      <c r="M160" s="8"/>
      <c r="N160" s="18"/>
      <c r="O160" s="18"/>
      <c r="P160" s="8"/>
      <c r="Q160" s="8"/>
      <c r="R160" s="8"/>
      <c r="S160" s="8"/>
      <c r="T160" s="8"/>
      <c r="U160" s="8"/>
      <c r="V160" s="4"/>
      <c r="W160" s="4"/>
      <c r="X160" s="4"/>
    </row>
    <row r="161" spans="2:24" ht="15.75">
      <c r="B161" s="6"/>
      <c r="C161" s="7"/>
      <c r="D161" s="7"/>
      <c r="E161" s="7"/>
      <c r="F161" s="6"/>
      <c r="G161" s="6"/>
      <c r="H161" s="6"/>
      <c r="I161" s="16"/>
      <c r="J161" s="8"/>
      <c r="K161" s="8"/>
      <c r="L161" s="8"/>
      <c r="M161" s="8"/>
      <c r="N161" s="18"/>
      <c r="O161" s="18"/>
      <c r="P161" s="8"/>
      <c r="Q161" s="8"/>
      <c r="R161" s="8"/>
      <c r="S161" s="8"/>
      <c r="T161" s="8"/>
      <c r="U161" s="8"/>
      <c r="V161" s="4"/>
      <c r="W161" s="4"/>
      <c r="X161" s="4"/>
    </row>
    <row r="162" spans="2:24" ht="15.75">
      <c r="B162" s="6"/>
      <c r="C162" s="7"/>
      <c r="D162" s="7"/>
      <c r="E162" s="7"/>
      <c r="F162" s="6"/>
      <c r="G162" s="6"/>
      <c r="H162" s="6"/>
      <c r="I162" s="16"/>
      <c r="J162" s="8"/>
      <c r="K162" s="8"/>
      <c r="L162" s="8"/>
      <c r="M162" s="8"/>
      <c r="N162" s="18"/>
      <c r="O162" s="18"/>
      <c r="P162" s="8"/>
      <c r="Q162" s="8"/>
      <c r="R162" s="8"/>
      <c r="S162" s="8"/>
      <c r="T162" s="8"/>
      <c r="U162" s="8"/>
      <c r="V162" s="4"/>
      <c r="W162" s="4"/>
      <c r="X162" s="4"/>
    </row>
    <row r="163" spans="2:24" ht="15.75">
      <c r="B163" s="6"/>
      <c r="C163" s="7"/>
      <c r="D163" s="7"/>
      <c r="E163" s="7"/>
      <c r="F163" s="6"/>
      <c r="G163" s="6"/>
      <c r="H163" s="6"/>
      <c r="I163" s="16"/>
      <c r="J163" s="8"/>
      <c r="K163" s="8"/>
      <c r="L163" s="8"/>
      <c r="M163" s="8"/>
      <c r="N163" s="18"/>
      <c r="O163" s="18"/>
      <c r="P163" s="8"/>
      <c r="Q163" s="8"/>
      <c r="R163" s="8"/>
      <c r="S163" s="8"/>
      <c r="T163" s="8"/>
      <c r="U163" s="8"/>
      <c r="V163" s="4"/>
      <c r="W163" s="4"/>
      <c r="X163" s="4"/>
    </row>
    <row r="166" spans="23:27" ht="15.75">
      <c r="W166" s="10"/>
      <c r="X166" s="10"/>
      <c r="Y166" s="10"/>
      <c r="Z166" s="10"/>
      <c r="AA166" s="10"/>
    </row>
    <row r="167" spans="23:27" ht="15.75">
      <c r="W167" s="4"/>
      <c r="X167" s="4"/>
      <c r="Y167" s="4"/>
      <c r="Z167" s="4"/>
      <c r="AA167" s="4"/>
    </row>
    <row r="168" spans="23:27" ht="15.75">
      <c r="W168" s="4"/>
      <c r="X168" s="4"/>
      <c r="Y168" s="4"/>
      <c r="Z168" s="4"/>
      <c r="AA168" s="4"/>
    </row>
    <row r="169" spans="23:27" ht="15.75">
      <c r="W169" s="4"/>
      <c r="X169" s="4"/>
      <c r="Y169" s="4"/>
      <c r="Z169" s="4"/>
      <c r="AA169" s="4"/>
    </row>
  </sheetData>
  <sheetProtection/>
  <mergeCells count="592">
    <mergeCell ref="U127:V127"/>
    <mergeCell ref="X127:Y127"/>
    <mergeCell ref="U144:V144"/>
    <mergeCell ref="O142:P142"/>
    <mergeCell ref="O143:P143"/>
    <mergeCell ref="O144:P144"/>
    <mergeCell ref="U147:V147"/>
    <mergeCell ref="O147:P147"/>
    <mergeCell ref="R142:S142"/>
    <mergeCell ref="R143:S143"/>
    <mergeCell ref="R144:S144"/>
    <mergeCell ref="X142:Y142"/>
    <mergeCell ref="X143:Y143"/>
    <mergeCell ref="X144:Y144"/>
    <mergeCell ref="X147:Y147"/>
    <mergeCell ref="U145:V145"/>
    <mergeCell ref="X145:Y145"/>
    <mergeCell ref="U146:V146"/>
    <mergeCell ref="X146:Y146"/>
    <mergeCell ref="U142:V142"/>
    <mergeCell ref="U143:V143"/>
    <mergeCell ref="R147:S147"/>
    <mergeCell ref="O145:P145"/>
    <mergeCell ref="R145:S145"/>
    <mergeCell ref="O146:P146"/>
    <mergeCell ref="R146:S146"/>
    <mergeCell ref="X119:Y119"/>
    <mergeCell ref="O124:P124"/>
    <mergeCell ref="A141:AA141"/>
    <mergeCell ref="O125:P125"/>
    <mergeCell ref="R125:S125"/>
    <mergeCell ref="U125:V125"/>
    <mergeCell ref="X125:Y125"/>
    <mergeCell ref="O128:P128"/>
    <mergeCell ref="R128:S128"/>
    <mergeCell ref="U128:V128"/>
    <mergeCell ref="X128:Y128"/>
    <mergeCell ref="X126:Y126"/>
    <mergeCell ref="R126:S126"/>
    <mergeCell ref="O127:P127"/>
    <mergeCell ref="R127:S127"/>
    <mergeCell ref="O123:P123"/>
    <mergeCell ref="R123:S123"/>
    <mergeCell ref="U123:V123"/>
    <mergeCell ref="X123:Y123"/>
    <mergeCell ref="R124:S124"/>
    <mergeCell ref="U124:V124"/>
    <mergeCell ref="X124:Y124"/>
    <mergeCell ref="O121:P121"/>
    <mergeCell ref="R121:S121"/>
    <mergeCell ref="U121:V121"/>
    <mergeCell ref="X121:Y121"/>
    <mergeCell ref="O122:P122"/>
    <mergeCell ref="R122:S122"/>
    <mergeCell ref="U122:V122"/>
    <mergeCell ref="X122:Y122"/>
    <mergeCell ref="R85:S85"/>
    <mergeCell ref="O116:P116"/>
    <mergeCell ref="R116:S116"/>
    <mergeCell ref="O119:P119"/>
    <mergeCell ref="R119:S119"/>
    <mergeCell ref="O120:P120"/>
    <mergeCell ref="R120:S120"/>
    <mergeCell ref="U97:V97"/>
    <mergeCell ref="X84:Y84"/>
    <mergeCell ref="R98:S98"/>
    <mergeCell ref="U98:V98"/>
    <mergeCell ref="R94:S94"/>
    <mergeCell ref="U94:V94"/>
    <mergeCell ref="X97:Y97"/>
    <mergeCell ref="R89:S89"/>
    <mergeCell ref="U89:V89"/>
    <mergeCell ref="X94:Y94"/>
    <mergeCell ref="R100:S100"/>
    <mergeCell ref="U82:V82"/>
    <mergeCell ref="X82:Y82"/>
    <mergeCell ref="O86:P86"/>
    <mergeCell ref="O99:P99"/>
    <mergeCell ref="R99:S99"/>
    <mergeCell ref="U99:V99"/>
    <mergeCell ref="X99:Y99"/>
    <mergeCell ref="O97:P97"/>
    <mergeCell ref="R97:S97"/>
    <mergeCell ref="O101:P101"/>
    <mergeCell ref="R95:S95"/>
    <mergeCell ref="O102:P102"/>
    <mergeCell ref="R102:S102"/>
    <mergeCell ref="U102:V102"/>
    <mergeCell ref="X102:Y102"/>
    <mergeCell ref="X98:Y98"/>
    <mergeCell ref="O98:P98"/>
    <mergeCell ref="X100:Y100"/>
    <mergeCell ref="O100:P100"/>
    <mergeCell ref="R93:S93"/>
    <mergeCell ref="U93:V93"/>
    <mergeCell ref="R96:S96"/>
    <mergeCell ref="O96:P96"/>
    <mergeCell ref="O94:P94"/>
    <mergeCell ref="O95:P95"/>
    <mergeCell ref="O82:P82"/>
    <mergeCell ref="X93:Y93"/>
    <mergeCell ref="O90:P90"/>
    <mergeCell ref="R90:S90"/>
    <mergeCell ref="U90:V90"/>
    <mergeCell ref="U91:V91"/>
    <mergeCell ref="X91:Y91"/>
    <mergeCell ref="R91:S91"/>
    <mergeCell ref="R92:S92"/>
    <mergeCell ref="X89:Y89"/>
    <mergeCell ref="U85:V85"/>
    <mergeCell ref="X85:Y85"/>
    <mergeCell ref="O89:P89"/>
    <mergeCell ref="R86:S86"/>
    <mergeCell ref="U86:V86"/>
    <mergeCell ref="X86:Y86"/>
    <mergeCell ref="O87:P87"/>
    <mergeCell ref="R87:S87"/>
    <mergeCell ref="U87:V87"/>
    <mergeCell ref="X87:Y87"/>
    <mergeCell ref="O136:P136"/>
    <mergeCell ref="X137:Y137"/>
    <mergeCell ref="U134:V134"/>
    <mergeCell ref="U135:V135"/>
    <mergeCell ref="U136:V136"/>
    <mergeCell ref="U137:V137"/>
    <mergeCell ref="R137:S137"/>
    <mergeCell ref="X136:Y136"/>
    <mergeCell ref="X132:Y132"/>
    <mergeCell ref="X133:Y133"/>
    <mergeCell ref="X134:Y134"/>
    <mergeCell ref="X135:Y135"/>
    <mergeCell ref="R134:S134"/>
    <mergeCell ref="R83:S83"/>
    <mergeCell ref="U83:V83"/>
    <mergeCell ref="R84:S84"/>
    <mergeCell ref="U84:V84"/>
    <mergeCell ref="U131:V131"/>
    <mergeCell ref="O85:P85"/>
    <mergeCell ref="R136:S136"/>
    <mergeCell ref="O132:P132"/>
    <mergeCell ref="O133:P133"/>
    <mergeCell ref="O134:P134"/>
    <mergeCell ref="O135:P135"/>
    <mergeCell ref="R130:S130"/>
    <mergeCell ref="R112:S112"/>
    <mergeCell ref="R115:S115"/>
    <mergeCell ref="R118:S118"/>
    <mergeCell ref="U130:V130"/>
    <mergeCell ref="X130:Y130"/>
    <mergeCell ref="X131:Y131"/>
    <mergeCell ref="O129:P129"/>
    <mergeCell ref="R129:S129"/>
    <mergeCell ref="U129:V129"/>
    <mergeCell ref="X129:Y129"/>
    <mergeCell ref="O130:P130"/>
    <mergeCell ref="O131:P131"/>
    <mergeCell ref="R131:S131"/>
    <mergeCell ref="O112:P112"/>
    <mergeCell ref="O115:P115"/>
    <mergeCell ref="O118:P118"/>
    <mergeCell ref="O113:P113"/>
    <mergeCell ref="R113:S113"/>
    <mergeCell ref="X114:Y114"/>
    <mergeCell ref="X117:Y117"/>
    <mergeCell ref="R114:S114"/>
    <mergeCell ref="R117:S117"/>
    <mergeCell ref="U118:V118"/>
    <mergeCell ref="U126:V126"/>
    <mergeCell ref="U114:V114"/>
    <mergeCell ref="X118:Y118"/>
    <mergeCell ref="X112:Y112"/>
    <mergeCell ref="X115:Y115"/>
    <mergeCell ref="U120:V120"/>
    <mergeCell ref="U119:V119"/>
    <mergeCell ref="U112:V112"/>
    <mergeCell ref="U115:V115"/>
    <mergeCell ref="X120:Y120"/>
    <mergeCell ref="U117:V117"/>
    <mergeCell ref="R111:S111"/>
    <mergeCell ref="X111:Y111"/>
    <mergeCell ref="U95:V95"/>
    <mergeCell ref="X95:Y95"/>
    <mergeCell ref="U101:V101"/>
    <mergeCell ref="X101:Y101"/>
    <mergeCell ref="X105:Y105"/>
    <mergeCell ref="U111:V111"/>
    <mergeCell ref="U100:V100"/>
    <mergeCell ref="R109:S109"/>
    <mergeCell ref="U109:V109"/>
    <mergeCell ref="X109:Y109"/>
    <mergeCell ref="X113:Y113"/>
    <mergeCell ref="X116:Y116"/>
    <mergeCell ref="X110:Y110"/>
    <mergeCell ref="U110:V110"/>
    <mergeCell ref="R110:S110"/>
    <mergeCell ref="U113:V113"/>
    <mergeCell ref="U116:V116"/>
    <mergeCell ref="X58:Y58"/>
    <mergeCell ref="X59:Y59"/>
    <mergeCell ref="X81:Y81"/>
    <mergeCell ref="X83:Y83"/>
    <mergeCell ref="X90:Y90"/>
    <mergeCell ref="X61:Y61"/>
    <mergeCell ref="X77:Y77"/>
    <mergeCell ref="X25:Y25"/>
    <mergeCell ref="X80:Y80"/>
    <mergeCell ref="X75:Y75"/>
    <mergeCell ref="A68:AA68"/>
    <mergeCell ref="A67:AA67"/>
    <mergeCell ref="X72:Y72"/>
    <mergeCell ref="U56:V56"/>
    <mergeCell ref="R25:S25"/>
    <mergeCell ref="U60:V60"/>
    <mergeCell ref="X57:Y57"/>
    <mergeCell ref="U57:V57"/>
    <mergeCell ref="U81:V81"/>
    <mergeCell ref="U58:V58"/>
    <mergeCell ref="U59:V59"/>
    <mergeCell ref="A62:AA62"/>
    <mergeCell ref="X92:Y92"/>
    <mergeCell ref="X88:Y88"/>
    <mergeCell ref="R82:S82"/>
    <mergeCell ref="R80:S80"/>
    <mergeCell ref="R57:S57"/>
    <mergeCell ref="U25:V25"/>
    <mergeCell ref="U80:V80"/>
    <mergeCell ref="U75:V75"/>
    <mergeCell ref="U73:V73"/>
    <mergeCell ref="U30:V30"/>
    <mergeCell ref="U28:V28"/>
    <mergeCell ref="U77:V77"/>
    <mergeCell ref="U51:V51"/>
    <mergeCell ref="U74:V74"/>
    <mergeCell ref="U44:V44"/>
    <mergeCell ref="R58:S58"/>
    <mergeCell ref="R59:S59"/>
    <mergeCell ref="R81:S81"/>
    <mergeCell ref="R60:S60"/>
    <mergeCell ref="O92:P92"/>
    <mergeCell ref="O110:P110"/>
    <mergeCell ref="O60:P60"/>
    <mergeCell ref="R88:S88"/>
    <mergeCell ref="R76:S76"/>
    <mergeCell ref="O78:P78"/>
    <mergeCell ref="O57:P57"/>
    <mergeCell ref="O81:P81"/>
    <mergeCell ref="O58:P58"/>
    <mergeCell ref="O59:P59"/>
    <mergeCell ref="O109:P109"/>
    <mergeCell ref="O75:P75"/>
    <mergeCell ref="O88:P88"/>
    <mergeCell ref="O83:P83"/>
    <mergeCell ref="O76:P76"/>
    <mergeCell ref="A64:AA64"/>
    <mergeCell ref="X108:Y108"/>
    <mergeCell ref="U92:V92"/>
    <mergeCell ref="U96:V96"/>
    <mergeCell ref="A103:AA103"/>
    <mergeCell ref="R104:S104"/>
    <mergeCell ref="U104:V104"/>
    <mergeCell ref="O106:P106"/>
    <mergeCell ref="X96:Y96"/>
    <mergeCell ref="R101:S101"/>
    <mergeCell ref="O93:P93"/>
    <mergeCell ref="U76:V76"/>
    <mergeCell ref="X26:Y26"/>
    <mergeCell ref="O25:P25"/>
    <mergeCell ref="O80:P80"/>
    <mergeCell ref="X76:Y76"/>
    <mergeCell ref="X39:Y39"/>
    <mergeCell ref="X40:Y40"/>
    <mergeCell ref="R56:S56"/>
    <mergeCell ref="U45:V45"/>
    <mergeCell ref="U41:V41"/>
    <mergeCell ref="A75:B75"/>
    <mergeCell ref="X56:Y56"/>
    <mergeCell ref="X48:Y48"/>
    <mergeCell ref="R74:S74"/>
    <mergeCell ref="R75:S75"/>
    <mergeCell ref="O55:P55"/>
    <mergeCell ref="U54:V54"/>
    <mergeCell ref="U55:V55"/>
    <mergeCell ref="U48:V48"/>
    <mergeCell ref="X60:Y60"/>
    <mergeCell ref="A76:B76"/>
    <mergeCell ref="O74:P74"/>
    <mergeCell ref="X71:Y71"/>
    <mergeCell ref="X53:Y53"/>
    <mergeCell ref="X42:Y42"/>
    <mergeCell ref="X43:Y43"/>
    <mergeCell ref="X73:Y73"/>
    <mergeCell ref="X74:Y74"/>
    <mergeCell ref="X54:Y54"/>
    <mergeCell ref="A74:B74"/>
    <mergeCell ref="U35:V35"/>
    <mergeCell ref="X41:Y41"/>
    <mergeCell ref="X35:Y35"/>
    <mergeCell ref="X49:Y49"/>
    <mergeCell ref="X44:Y44"/>
    <mergeCell ref="X45:Y45"/>
    <mergeCell ref="X37:Y37"/>
    <mergeCell ref="X36:Y36"/>
    <mergeCell ref="U40:V40"/>
    <mergeCell ref="R36:S36"/>
    <mergeCell ref="R73:S73"/>
    <mergeCell ref="U49:V49"/>
    <mergeCell ref="U36:V36"/>
    <mergeCell ref="O72:P72"/>
    <mergeCell ref="N2:AA3"/>
    <mergeCell ref="U47:V47"/>
    <mergeCell ref="U53:V53"/>
    <mergeCell ref="U42:V42"/>
    <mergeCell ref="U43:V43"/>
    <mergeCell ref="O48:P48"/>
    <mergeCell ref="O51:P51"/>
    <mergeCell ref="O52:P52"/>
    <mergeCell ref="R54:S54"/>
    <mergeCell ref="O73:P73"/>
    <mergeCell ref="U71:V71"/>
    <mergeCell ref="O53:P53"/>
    <mergeCell ref="R49:S49"/>
    <mergeCell ref="R61:S61"/>
    <mergeCell ref="U61:V61"/>
    <mergeCell ref="X55:Y55"/>
    <mergeCell ref="A73:B73"/>
    <mergeCell ref="U52:V52"/>
    <mergeCell ref="A66:B66"/>
    <mergeCell ref="AE69:AG69"/>
    <mergeCell ref="O42:P42"/>
    <mergeCell ref="X69:Y69"/>
    <mergeCell ref="N65:AA65"/>
    <mergeCell ref="N66:AA66"/>
    <mergeCell ref="O47:P47"/>
    <mergeCell ref="U26:V26"/>
    <mergeCell ref="O35:P35"/>
    <mergeCell ref="O36:P36"/>
    <mergeCell ref="R37:S37"/>
    <mergeCell ref="R38:S38"/>
    <mergeCell ref="U39:V39"/>
    <mergeCell ref="O38:P38"/>
    <mergeCell ref="U37:V37"/>
    <mergeCell ref="U38:V38"/>
    <mergeCell ref="O39:P39"/>
    <mergeCell ref="AH69:AJ69"/>
    <mergeCell ref="AK69:AM69"/>
    <mergeCell ref="O40:P40"/>
    <mergeCell ref="O41:P41"/>
    <mergeCell ref="O49:P49"/>
    <mergeCell ref="R42:S42"/>
    <mergeCell ref="O43:P43"/>
    <mergeCell ref="O44:P44"/>
    <mergeCell ref="O45:P45"/>
    <mergeCell ref="O54:P54"/>
    <mergeCell ref="R40:S40"/>
    <mergeCell ref="X38:Y38"/>
    <mergeCell ref="X46:Y46"/>
    <mergeCell ref="O61:P61"/>
    <mergeCell ref="AB69:AD69"/>
    <mergeCell ref="R43:S43"/>
    <mergeCell ref="R45:S45"/>
    <mergeCell ref="R48:S48"/>
    <mergeCell ref="R51:S51"/>
    <mergeCell ref="U69:V69"/>
    <mergeCell ref="U23:V23"/>
    <mergeCell ref="U27:V27"/>
    <mergeCell ref="U29:V29"/>
    <mergeCell ref="X17:Y17"/>
    <mergeCell ref="X18:Y18"/>
    <mergeCell ref="X19:Y19"/>
    <mergeCell ref="X20:Y20"/>
    <mergeCell ref="X21:Y21"/>
    <mergeCell ref="X22:Y22"/>
    <mergeCell ref="X29:Y29"/>
    <mergeCell ref="I63:M63"/>
    <mergeCell ref="N63:AA63"/>
    <mergeCell ref="U32:V32"/>
    <mergeCell ref="R32:S32"/>
    <mergeCell ref="U33:V33"/>
    <mergeCell ref="O32:P32"/>
    <mergeCell ref="R39:S39"/>
    <mergeCell ref="R41:S41"/>
    <mergeCell ref="R35:S35"/>
    <mergeCell ref="R44:S44"/>
    <mergeCell ref="R29:S29"/>
    <mergeCell ref="O33:P33"/>
    <mergeCell ref="R30:S30"/>
    <mergeCell ref="R33:S33"/>
    <mergeCell ref="X30:Y30"/>
    <mergeCell ref="X33:Y33"/>
    <mergeCell ref="O31:P31"/>
    <mergeCell ref="R31:S31"/>
    <mergeCell ref="U31:V31"/>
    <mergeCell ref="X31:Y31"/>
    <mergeCell ref="R17:S17"/>
    <mergeCell ref="R18:S18"/>
    <mergeCell ref="R19:S19"/>
    <mergeCell ref="O30:P30"/>
    <mergeCell ref="A69:B69"/>
    <mergeCell ref="O69:P69"/>
    <mergeCell ref="R69:S69"/>
    <mergeCell ref="O37:P37"/>
    <mergeCell ref="R52:S52"/>
    <mergeCell ref="R22:S22"/>
    <mergeCell ref="U17:V17"/>
    <mergeCell ref="U18:V18"/>
    <mergeCell ref="U19:V19"/>
    <mergeCell ref="U20:V20"/>
    <mergeCell ref="U21:V21"/>
    <mergeCell ref="U22:V22"/>
    <mergeCell ref="X28:Y28"/>
    <mergeCell ref="X32:Y32"/>
    <mergeCell ref="O17:P17"/>
    <mergeCell ref="R28:S28"/>
    <mergeCell ref="O19:P19"/>
    <mergeCell ref="R20:S20"/>
    <mergeCell ref="R21:S21"/>
    <mergeCell ref="R23:S23"/>
    <mergeCell ref="R27:S27"/>
    <mergeCell ref="O27:P27"/>
    <mergeCell ref="O22:P22"/>
    <mergeCell ref="O23:P23"/>
    <mergeCell ref="O29:P29"/>
    <mergeCell ref="A9:AA9"/>
    <mergeCell ref="A10:AA10"/>
    <mergeCell ref="O13:P13"/>
    <mergeCell ref="O14:P14"/>
    <mergeCell ref="R15:S15"/>
    <mergeCell ref="X23:Y23"/>
    <mergeCell ref="X27:Y27"/>
    <mergeCell ref="X15:Y15"/>
    <mergeCell ref="X16:Y16"/>
    <mergeCell ref="X12:Y12"/>
    <mergeCell ref="R12:S12"/>
    <mergeCell ref="R13:S13"/>
    <mergeCell ref="R14:S14"/>
    <mergeCell ref="X13:Y13"/>
    <mergeCell ref="X14:Y14"/>
    <mergeCell ref="U16:V16"/>
    <mergeCell ref="U13:V13"/>
    <mergeCell ref="D140:G140"/>
    <mergeCell ref="O5:P5"/>
    <mergeCell ref="R5:S5"/>
    <mergeCell ref="U5:V5"/>
    <mergeCell ref="X5:Y5"/>
    <mergeCell ref="O7:P7"/>
    <mergeCell ref="U105:V105"/>
    <mergeCell ref="R7:S7"/>
    <mergeCell ref="U7:V7"/>
    <mergeCell ref="X7:Y7"/>
    <mergeCell ref="O111:P111"/>
    <mergeCell ref="O126:P126"/>
    <mergeCell ref="D151:G151"/>
    <mergeCell ref="I151:K151"/>
    <mergeCell ref="A130:B130"/>
    <mergeCell ref="O114:P114"/>
    <mergeCell ref="O117:P117"/>
    <mergeCell ref="A131:B131"/>
    <mergeCell ref="N139:P139"/>
    <mergeCell ref="H132:M132"/>
    <mergeCell ref="T139:V139"/>
    <mergeCell ref="A132:F132"/>
    <mergeCell ref="A138:M138"/>
    <mergeCell ref="U132:V132"/>
    <mergeCell ref="A133:M133"/>
    <mergeCell ref="O137:P137"/>
    <mergeCell ref="R132:S132"/>
    <mergeCell ref="R133:S133"/>
    <mergeCell ref="A136:M136"/>
    <mergeCell ref="R135:S135"/>
    <mergeCell ref="M3:M7"/>
    <mergeCell ref="R26:S26"/>
    <mergeCell ref="O84:P84"/>
    <mergeCell ref="N6:AA6"/>
    <mergeCell ref="O8:P8"/>
    <mergeCell ref="R8:S8"/>
    <mergeCell ref="U8:V8"/>
    <mergeCell ref="X8:Y8"/>
    <mergeCell ref="U12:V12"/>
    <mergeCell ref="O46:P46"/>
    <mergeCell ref="A33:B33"/>
    <mergeCell ref="O26:P26"/>
    <mergeCell ref="R108:S108"/>
    <mergeCell ref="R105:S105"/>
    <mergeCell ref="I4:I7"/>
    <mergeCell ref="E4:F4"/>
    <mergeCell ref="N4:P4"/>
    <mergeCell ref="Q4:S4"/>
    <mergeCell ref="J4:L4"/>
    <mergeCell ref="I65:M65"/>
    <mergeCell ref="A1:AA1"/>
    <mergeCell ref="G2:G7"/>
    <mergeCell ref="C2:F3"/>
    <mergeCell ref="H3:H7"/>
    <mergeCell ref="D4:D7"/>
    <mergeCell ref="A2:A7"/>
    <mergeCell ref="H2:M2"/>
    <mergeCell ref="E5:E7"/>
    <mergeCell ref="T4:V4"/>
    <mergeCell ref="W4:Y4"/>
    <mergeCell ref="D149:G149"/>
    <mergeCell ref="U133:V133"/>
    <mergeCell ref="Q138:S138"/>
    <mergeCell ref="T138:V138"/>
    <mergeCell ref="W138:Y138"/>
    <mergeCell ref="N138:P138"/>
    <mergeCell ref="I140:K140"/>
    <mergeCell ref="Q139:S139"/>
    <mergeCell ref="I149:K149"/>
    <mergeCell ref="N140:AA140"/>
    <mergeCell ref="I3:L3"/>
    <mergeCell ref="A134:M134"/>
    <mergeCell ref="A135:M135"/>
    <mergeCell ref="F5:F7"/>
    <mergeCell ref="J5:J7"/>
    <mergeCell ref="K5:K7"/>
    <mergeCell ref="L5:L7"/>
    <mergeCell ref="B2:B7"/>
    <mergeCell ref="A61:B61"/>
    <mergeCell ref="C4:C7"/>
    <mergeCell ref="Z139:AA139"/>
    <mergeCell ref="A137:M137"/>
    <mergeCell ref="A109:B109"/>
    <mergeCell ref="A110:B110"/>
    <mergeCell ref="X104:Y104"/>
    <mergeCell ref="R106:S106"/>
    <mergeCell ref="W139:Y139"/>
    <mergeCell ref="Z138:AA138"/>
    <mergeCell ref="A108:B108"/>
    <mergeCell ref="O104:P104"/>
    <mergeCell ref="R47:S47"/>
    <mergeCell ref="R53:S53"/>
    <mergeCell ref="R46:S46"/>
    <mergeCell ref="U46:V46"/>
    <mergeCell ref="X47:Y47"/>
    <mergeCell ref="X51:Y51"/>
    <mergeCell ref="X52:Y52"/>
    <mergeCell ref="O56:P56"/>
    <mergeCell ref="R55:S55"/>
    <mergeCell ref="O24:P24"/>
    <mergeCell ref="O15:P15"/>
    <mergeCell ref="O16:P16"/>
    <mergeCell ref="O12:P12"/>
    <mergeCell ref="O18:P18"/>
    <mergeCell ref="R16:S16"/>
    <mergeCell ref="O20:P20"/>
    <mergeCell ref="O21:P21"/>
    <mergeCell ref="U14:V14"/>
    <mergeCell ref="U15:V15"/>
    <mergeCell ref="O28:P28"/>
    <mergeCell ref="X106:Y106"/>
    <mergeCell ref="O107:P107"/>
    <mergeCell ref="R107:S107"/>
    <mergeCell ref="U107:V107"/>
    <mergeCell ref="X107:Y107"/>
    <mergeCell ref="R70:S70"/>
    <mergeCell ref="U70:V70"/>
    <mergeCell ref="Z4:AA4"/>
    <mergeCell ref="A34:AA34"/>
    <mergeCell ref="R24:S24"/>
    <mergeCell ref="U24:V24"/>
    <mergeCell ref="X24:Y24"/>
    <mergeCell ref="A107:B107"/>
    <mergeCell ref="U78:V78"/>
    <mergeCell ref="X78:Y78"/>
    <mergeCell ref="A70:B70"/>
    <mergeCell ref="O70:P70"/>
    <mergeCell ref="R78:S78"/>
    <mergeCell ref="O105:P105"/>
    <mergeCell ref="U106:V106"/>
    <mergeCell ref="O108:P108"/>
    <mergeCell ref="O79:P79"/>
    <mergeCell ref="R79:S79"/>
    <mergeCell ref="U79:V79"/>
    <mergeCell ref="O91:P91"/>
    <mergeCell ref="U88:V88"/>
    <mergeCell ref="U108:V108"/>
    <mergeCell ref="A71:B71"/>
    <mergeCell ref="O71:P71"/>
    <mergeCell ref="R72:S72"/>
    <mergeCell ref="R71:S71"/>
    <mergeCell ref="A72:B72"/>
    <mergeCell ref="U72:V72"/>
    <mergeCell ref="O11:P11"/>
    <mergeCell ref="R11:S11"/>
    <mergeCell ref="U11:V11"/>
    <mergeCell ref="X11:Y11"/>
    <mergeCell ref="D153:G153"/>
    <mergeCell ref="I153:K153"/>
    <mergeCell ref="X70:Y70"/>
    <mergeCell ref="X79:Y79"/>
    <mergeCell ref="O77:P77"/>
    <mergeCell ref="R77:S77"/>
  </mergeCells>
  <printOptions/>
  <pageMargins left="0.5905511811023623" right="0.1968503937007874" top="0.5118110236220472" bottom="0.35433070866141736" header="0.4330708661417323" footer="0.35433070866141736"/>
  <pageSetup fitToHeight="0" horizontalDpi="600" verticalDpi="600" orientation="landscape" paperSize="9" scale="60" r:id="rId1"/>
  <rowBreaks count="3" manualBreakCount="3">
    <brk id="37" max="26" man="1"/>
    <brk id="76" max="26" man="1"/>
    <brk id="116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49"/>
  <sheetViews>
    <sheetView view="pageBreakPreview" zoomScale="75" zoomScaleNormal="50" zoomScaleSheetLayoutView="75" zoomScalePageLayoutView="0" workbookViewId="0" topLeftCell="A1">
      <pane ySplit="8" topLeftCell="A120" activePane="bottomLeft" state="frozen"/>
      <selection pane="topLeft" activeCell="A1" sqref="A1"/>
      <selection pane="bottomLeft" activeCell="N122" sqref="N122:AA123"/>
    </sheetView>
  </sheetViews>
  <sheetFormatPr defaultColWidth="9.00390625" defaultRowHeight="12.75"/>
  <cols>
    <col min="1" max="1" width="14.125" style="2" customWidth="1"/>
    <col min="2" max="2" width="49.00390625" style="3" customWidth="1"/>
    <col min="3" max="3" width="6.25390625" style="4" customWidth="1"/>
    <col min="4" max="5" width="5.875" style="5" customWidth="1"/>
    <col min="6" max="6" width="5.125" style="4" customWidth="1"/>
    <col min="7" max="7" width="8.75390625" style="4" customWidth="1"/>
    <col min="8" max="8" width="9.375" style="3" bestFit="1" customWidth="1"/>
    <col min="9" max="9" width="8.875" style="17" customWidth="1"/>
    <col min="10" max="11" width="7.75390625" style="3" customWidth="1"/>
    <col min="12" max="12" width="7.875" style="3" customWidth="1"/>
    <col min="13" max="13" width="7.625" style="3" customWidth="1"/>
    <col min="14" max="14" width="7.125" style="17" customWidth="1"/>
    <col min="15" max="15" width="4.125" style="17" customWidth="1"/>
    <col min="16" max="16" width="4.00390625" style="3" customWidth="1"/>
    <col min="17" max="17" width="7.00390625" style="3" customWidth="1"/>
    <col min="18" max="18" width="3.375" style="3" customWidth="1"/>
    <col min="19" max="19" width="5.25390625" style="3" customWidth="1"/>
    <col min="20" max="20" width="7.625" style="3" customWidth="1"/>
    <col min="21" max="21" width="4.25390625" style="3" customWidth="1"/>
    <col min="22" max="22" width="4.00390625" style="9" customWidth="1"/>
    <col min="23" max="23" width="7.125" style="9" customWidth="1"/>
    <col min="24" max="24" width="3.75390625" style="9" customWidth="1"/>
    <col min="25" max="25" width="3.125" style="3" customWidth="1"/>
    <col min="26" max="27" width="7.25390625" style="3" customWidth="1"/>
    <col min="28" max="28" width="5.875" style="9" customWidth="1"/>
    <col min="29" max="32" width="0" style="3" hidden="1" customWidth="1"/>
    <col min="33" max="16384" width="9.125" style="3" customWidth="1"/>
  </cols>
  <sheetData>
    <row r="1" spans="1:28" ht="21" thickBot="1">
      <c r="A1" s="1015" t="s">
        <v>241</v>
      </c>
      <c r="B1" s="1015"/>
      <c r="C1" s="1015"/>
      <c r="D1" s="1015"/>
      <c r="E1" s="1015"/>
      <c r="F1" s="1015"/>
      <c r="G1" s="1015"/>
      <c r="H1" s="1015"/>
      <c r="I1" s="1015"/>
      <c r="J1" s="1015"/>
      <c r="K1" s="1015"/>
      <c r="L1" s="1015"/>
      <c r="M1" s="1015"/>
      <c r="N1" s="1016"/>
      <c r="O1" s="1016"/>
      <c r="P1" s="1016"/>
      <c r="Q1" s="1016"/>
      <c r="R1" s="1016"/>
      <c r="S1" s="1016"/>
      <c r="T1" s="1016"/>
      <c r="U1" s="1016"/>
      <c r="V1" s="1016"/>
      <c r="W1" s="1016"/>
      <c r="X1" s="1016"/>
      <c r="Y1" s="1016"/>
      <c r="Z1" s="1016"/>
      <c r="AA1" s="1016"/>
      <c r="AB1" s="1016"/>
    </row>
    <row r="2" spans="1:28" s="13" customFormat="1" ht="24" customHeight="1">
      <c r="A2" s="1027" t="s">
        <v>101</v>
      </c>
      <c r="B2" s="1002" t="s">
        <v>22</v>
      </c>
      <c r="C2" s="1021" t="s">
        <v>247</v>
      </c>
      <c r="D2" s="1022"/>
      <c r="E2" s="1022"/>
      <c r="F2" s="1023"/>
      <c r="G2" s="1017" t="s">
        <v>39</v>
      </c>
      <c r="H2" s="1029" t="s">
        <v>102</v>
      </c>
      <c r="I2" s="1029"/>
      <c r="J2" s="1029"/>
      <c r="K2" s="1029"/>
      <c r="L2" s="1029"/>
      <c r="M2" s="1030"/>
      <c r="N2" s="1139" t="s">
        <v>112</v>
      </c>
      <c r="O2" s="1140"/>
      <c r="P2" s="1140"/>
      <c r="Q2" s="1140"/>
      <c r="R2" s="1140"/>
      <c r="S2" s="1140"/>
      <c r="T2" s="1140"/>
      <c r="U2" s="1140"/>
      <c r="V2" s="1140"/>
      <c r="W2" s="1140"/>
      <c r="X2" s="1140"/>
      <c r="Y2" s="1140"/>
      <c r="Z2" s="1140"/>
      <c r="AA2" s="1140"/>
      <c r="AB2" s="1141"/>
    </row>
    <row r="3" spans="1:28" s="13" customFormat="1" ht="15.75" customHeight="1">
      <c r="A3" s="1028"/>
      <c r="B3" s="995"/>
      <c r="C3" s="1024"/>
      <c r="D3" s="1025"/>
      <c r="E3" s="1025"/>
      <c r="F3" s="1026"/>
      <c r="G3" s="1018"/>
      <c r="H3" s="1005" t="s">
        <v>17</v>
      </c>
      <c r="I3" s="995" t="s">
        <v>103</v>
      </c>
      <c r="J3" s="996"/>
      <c r="K3" s="996"/>
      <c r="L3" s="996"/>
      <c r="M3" s="1051" t="s">
        <v>18</v>
      </c>
      <c r="N3" s="1208"/>
      <c r="O3" s="1209"/>
      <c r="P3" s="1209"/>
      <c r="Q3" s="1209"/>
      <c r="R3" s="1209"/>
      <c r="S3" s="1209"/>
      <c r="T3" s="1209"/>
      <c r="U3" s="1209"/>
      <c r="V3" s="1209"/>
      <c r="W3" s="1209"/>
      <c r="X3" s="1209"/>
      <c r="Y3" s="1209"/>
      <c r="Z3" s="1209"/>
      <c r="AA3" s="1209"/>
      <c r="AB3" s="1210"/>
    </row>
    <row r="4" spans="1:28" s="13" customFormat="1" ht="15.75" customHeight="1">
      <c r="A4" s="1028"/>
      <c r="B4" s="995"/>
      <c r="C4" s="1001" t="s">
        <v>104</v>
      </c>
      <c r="D4" s="1001" t="s">
        <v>105</v>
      </c>
      <c r="E4" s="1042" t="s">
        <v>106</v>
      </c>
      <c r="F4" s="1043"/>
      <c r="G4" s="1018"/>
      <c r="H4" s="1005"/>
      <c r="I4" s="1040" t="s">
        <v>16</v>
      </c>
      <c r="J4" s="1048" t="s">
        <v>107</v>
      </c>
      <c r="K4" s="1048"/>
      <c r="L4" s="1048"/>
      <c r="M4" s="1052"/>
      <c r="N4" s="1054" t="s">
        <v>45</v>
      </c>
      <c r="O4" s="1055"/>
      <c r="P4" s="1085"/>
      <c r="Q4" s="1084" t="s">
        <v>46</v>
      </c>
      <c r="R4" s="1055"/>
      <c r="S4" s="1085"/>
      <c r="T4" s="1211" t="s">
        <v>19</v>
      </c>
      <c r="U4" s="1211"/>
      <c r="V4" s="1211"/>
      <c r="W4" s="1211" t="s">
        <v>20</v>
      </c>
      <c r="X4" s="1211"/>
      <c r="Y4" s="1211"/>
      <c r="Z4" s="1211" t="s">
        <v>21</v>
      </c>
      <c r="AA4" s="1211"/>
      <c r="AB4" s="1212"/>
    </row>
    <row r="5" spans="1:28" s="13" customFormat="1" ht="15.75">
      <c r="A5" s="1028"/>
      <c r="B5" s="995"/>
      <c r="C5" s="1005"/>
      <c r="D5" s="1005"/>
      <c r="E5" s="1031" t="s">
        <v>108</v>
      </c>
      <c r="F5" s="999" t="s">
        <v>109</v>
      </c>
      <c r="G5" s="1019"/>
      <c r="H5" s="1005"/>
      <c r="I5" s="1041"/>
      <c r="J5" s="1001" t="s">
        <v>50</v>
      </c>
      <c r="K5" s="1001" t="s">
        <v>110</v>
      </c>
      <c r="L5" s="1001" t="s">
        <v>111</v>
      </c>
      <c r="M5" s="1053"/>
      <c r="N5" s="133">
        <v>1</v>
      </c>
      <c r="O5" s="1082">
        <v>2</v>
      </c>
      <c r="P5" s="1083"/>
      <c r="Q5" s="12">
        <v>3</v>
      </c>
      <c r="R5" s="1084">
        <v>4</v>
      </c>
      <c r="S5" s="1085"/>
      <c r="T5" s="11">
        <v>5</v>
      </c>
      <c r="U5" s="1086">
        <v>6</v>
      </c>
      <c r="V5" s="1087"/>
      <c r="W5" s="11">
        <v>7</v>
      </c>
      <c r="X5" s="1086">
        <v>8</v>
      </c>
      <c r="Y5" s="1087"/>
      <c r="Z5" s="14">
        <v>9</v>
      </c>
      <c r="AA5" s="15" t="s">
        <v>248</v>
      </c>
      <c r="AB5" s="132" t="s">
        <v>249</v>
      </c>
    </row>
    <row r="6" spans="1:28" s="13" customFormat="1" ht="15.75">
      <c r="A6" s="1028"/>
      <c r="B6" s="995"/>
      <c r="C6" s="1005"/>
      <c r="D6" s="1005"/>
      <c r="E6" s="1032"/>
      <c r="F6" s="999"/>
      <c r="G6" s="1019"/>
      <c r="H6" s="1005"/>
      <c r="I6" s="1041"/>
      <c r="J6" s="1001"/>
      <c r="K6" s="1001"/>
      <c r="L6" s="1001"/>
      <c r="M6" s="1053"/>
      <c r="N6" s="1054" t="s">
        <v>246</v>
      </c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34"/>
    </row>
    <row r="7" spans="1:28" s="13" customFormat="1" ht="57.75" customHeight="1">
      <c r="A7" s="1028"/>
      <c r="B7" s="996"/>
      <c r="C7" s="1005"/>
      <c r="D7" s="1005"/>
      <c r="E7" s="1032"/>
      <c r="F7" s="1000"/>
      <c r="G7" s="1020"/>
      <c r="H7" s="1005"/>
      <c r="I7" s="1041"/>
      <c r="J7" s="1001"/>
      <c r="K7" s="1001"/>
      <c r="L7" s="1001"/>
      <c r="M7" s="1051"/>
      <c r="N7" s="135"/>
      <c r="O7" s="1088"/>
      <c r="P7" s="1089"/>
      <c r="Q7" s="136"/>
      <c r="R7" s="1090"/>
      <c r="S7" s="1091"/>
      <c r="T7" s="137"/>
      <c r="U7" s="1086"/>
      <c r="V7" s="1087"/>
      <c r="W7" s="137"/>
      <c r="X7" s="1086"/>
      <c r="Y7" s="1087"/>
      <c r="Z7" s="137"/>
      <c r="AA7" s="137"/>
      <c r="AB7" s="138"/>
    </row>
    <row r="8" spans="1:28" s="13" customFormat="1" ht="19.5" thickBot="1">
      <c r="A8" s="139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  <c r="K8" s="58">
        <v>11</v>
      </c>
      <c r="L8" s="58">
        <v>12</v>
      </c>
      <c r="M8" s="140">
        <v>13</v>
      </c>
      <c r="N8" s="141">
        <v>14</v>
      </c>
      <c r="O8" s="1057">
        <v>15</v>
      </c>
      <c r="P8" s="1058"/>
      <c r="Q8" s="142">
        <v>16</v>
      </c>
      <c r="R8" s="1059">
        <v>17</v>
      </c>
      <c r="S8" s="1060"/>
      <c r="T8" s="142">
        <v>18</v>
      </c>
      <c r="U8" s="1059">
        <v>19</v>
      </c>
      <c r="V8" s="1060"/>
      <c r="W8" s="142">
        <v>20</v>
      </c>
      <c r="X8" s="1059">
        <v>21</v>
      </c>
      <c r="Y8" s="1060"/>
      <c r="Z8" s="142">
        <v>22</v>
      </c>
      <c r="AA8" s="327">
        <v>23</v>
      </c>
      <c r="AB8" s="327">
        <v>24</v>
      </c>
    </row>
    <row r="9" spans="1:28" s="19" customFormat="1" ht="19.5" thickBot="1">
      <c r="A9" s="1213" t="s">
        <v>70</v>
      </c>
      <c r="B9" s="1214"/>
      <c r="C9" s="1214"/>
      <c r="D9" s="1214"/>
      <c r="E9" s="1214"/>
      <c r="F9" s="1214"/>
      <c r="G9" s="1214"/>
      <c r="H9" s="1214"/>
      <c r="I9" s="1214"/>
      <c r="J9" s="1214"/>
      <c r="K9" s="1214"/>
      <c r="L9" s="1214"/>
      <c r="M9" s="1214"/>
      <c r="N9" s="1214"/>
      <c r="O9" s="1214"/>
      <c r="P9" s="1214"/>
      <c r="Q9" s="1214"/>
      <c r="R9" s="1214"/>
      <c r="S9" s="1214"/>
      <c r="T9" s="1214"/>
      <c r="U9" s="1214"/>
      <c r="V9" s="1214"/>
      <c r="W9" s="1214"/>
      <c r="X9" s="1214"/>
      <c r="Y9" s="1214"/>
      <c r="Z9" s="1214"/>
      <c r="AA9" s="1214"/>
      <c r="AB9" s="1215"/>
    </row>
    <row r="10" spans="1:43" s="19" customFormat="1" ht="20.25" thickBot="1">
      <c r="A10" s="1095" t="s">
        <v>71</v>
      </c>
      <c r="B10" s="1096"/>
      <c r="C10" s="1096"/>
      <c r="D10" s="1096"/>
      <c r="E10" s="1096"/>
      <c r="F10" s="1096"/>
      <c r="G10" s="1096"/>
      <c r="H10" s="1096"/>
      <c r="I10" s="1096"/>
      <c r="J10" s="1096"/>
      <c r="K10" s="1096"/>
      <c r="L10" s="1096"/>
      <c r="M10" s="1096"/>
      <c r="N10" s="1096"/>
      <c r="O10" s="1096"/>
      <c r="P10" s="1096"/>
      <c r="Q10" s="1096"/>
      <c r="R10" s="1096"/>
      <c r="S10" s="1096"/>
      <c r="T10" s="1096"/>
      <c r="U10" s="1096"/>
      <c r="V10" s="1096"/>
      <c r="W10" s="1096"/>
      <c r="X10" s="1096"/>
      <c r="Y10" s="1096"/>
      <c r="Z10" s="1096"/>
      <c r="AA10" s="1096"/>
      <c r="AB10" s="1097"/>
      <c r="AH10" s="19">
        <v>1</v>
      </c>
      <c r="AI10" s="19">
        <v>2</v>
      </c>
      <c r="AJ10" s="19">
        <v>3</v>
      </c>
      <c r="AK10" s="19">
        <v>4</v>
      </c>
      <c r="AL10" s="19">
        <v>5</v>
      </c>
      <c r="AM10" s="19">
        <v>6</v>
      </c>
      <c r="AN10" s="19">
        <v>7</v>
      </c>
      <c r="AO10" s="19">
        <v>8</v>
      </c>
      <c r="AP10" s="19">
        <v>9</v>
      </c>
      <c r="AQ10" s="19">
        <v>10</v>
      </c>
    </row>
    <row r="11" spans="1:43" s="19" customFormat="1" ht="31.5">
      <c r="A11" s="339" t="s">
        <v>113</v>
      </c>
      <c r="B11" s="340" t="s">
        <v>251</v>
      </c>
      <c r="C11" s="341"/>
      <c r="D11" s="342"/>
      <c r="E11" s="342"/>
      <c r="F11" s="342"/>
      <c r="G11" s="343">
        <f>G12+G13</f>
        <v>6.5</v>
      </c>
      <c r="H11" s="343">
        <f>H12+H13</f>
        <v>195</v>
      </c>
      <c r="I11" s="344">
        <f>I12+I13</f>
        <v>8</v>
      </c>
      <c r="J11" s="344">
        <f>J12+J13</f>
        <v>8</v>
      </c>
      <c r="K11" s="344"/>
      <c r="L11" s="344"/>
      <c r="M11" s="344">
        <f>M12+M13</f>
        <v>187</v>
      </c>
      <c r="N11" s="345"/>
      <c r="O11" s="1216"/>
      <c r="P11" s="1217"/>
      <c r="Q11" s="346"/>
      <c r="R11" s="1218"/>
      <c r="S11" s="1219"/>
      <c r="T11" s="346"/>
      <c r="U11" s="1218"/>
      <c r="V11" s="1219"/>
      <c r="W11" s="347"/>
      <c r="X11" s="1220"/>
      <c r="Y11" s="1221"/>
      <c r="Z11" s="348"/>
      <c r="AA11" s="348"/>
      <c r="AB11" s="349"/>
      <c r="AG11" s="19" t="s">
        <v>296</v>
      </c>
      <c r="AH11" s="19">
        <f>COUNTIF($C$11:$C$24,AH$10)</f>
        <v>0</v>
      </c>
      <c r="AI11" s="19">
        <f aca="true" t="shared" si="0" ref="AI11:AQ11">COUNTIF($C$11:$C$24,AI$10)</f>
        <v>0</v>
      </c>
      <c r="AJ11" s="19">
        <f t="shared" si="0"/>
        <v>2</v>
      </c>
      <c r="AK11" s="19">
        <f t="shared" si="0"/>
        <v>2</v>
      </c>
      <c r="AL11" s="19">
        <f t="shared" si="0"/>
        <v>1</v>
      </c>
      <c r="AM11" s="19">
        <f t="shared" si="0"/>
        <v>0</v>
      </c>
      <c r="AN11" s="19">
        <f t="shared" si="0"/>
        <v>0</v>
      </c>
      <c r="AO11" s="19">
        <f t="shared" si="0"/>
        <v>0</v>
      </c>
      <c r="AP11" s="19">
        <f t="shared" si="0"/>
        <v>0</v>
      </c>
      <c r="AQ11" s="19">
        <f t="shared" si="0"/>
        <v>0</v>
      </c>
    </row>
    <row r="12" spans="1:43" s="19" customFormat="1" ht="18.75">
      <c r="A12" s="350" t="s">
        <v>115</v>
      </c>
      <c r="B12" s="351" t="s">
        <v>26</v>
      </c>
      <c r="C12" s="334"/>
      <c r="D12" s="335">
        <v>3</v>
      </c>
      <c r="E12" s="335"/>
      <c r="F12" s="335"/>
      <c r="G12" s="352">
        <v>3</v>
      </c>
      <c r="H12" s="353">
        <f aca="true" t="shared" si="1" ref="H12:H18">G12*30</f>
        <v>90</v>
      </c>
      <c r="I12" s="353">
        <f aca="true" t="shared" si="2" ref="I12:I17">SUM(J12:L12)</f>
        <v>4</v>
      </c>
      <c r="J12" s="354">
        <v>4</v>
      </c>
      <c r="K12" s="354"/>
      <c r="L12" s="354"/>
      <c r="M12" s="355">
        <f aca="true" t="shared" si="3" ref="M12:M23">H12-I12</f>
        <v>86</v>
      </c>
      <c r="N12" s="356"/>
      <c r="O12" s="1222"/>
      <c r="P12" s="1223"/>
      <c r="Q12" s="428" t="s">
        <v>40</v>
      </c>
      <c r="R12" s="1224"/>
      <c r="S12" s="1225"/>
      <c r="T12" s="333"/>
      <c r="U12" s="1226"/>
      <c r="V12" s="1227"/>
      <c r="W12" s="357"/>
      <c r="X12" s="1228"/>
      <c r="Y12" s="1229"/>
      <c r="Z12" s="358"/>
      <c r="AA12" s="358"/>
      <c r="AB12" s="359"/>
      <c r="AC12" s="19">
        <v>2</v>
      </c>
      <c r="AD12" s="19" t="s">
        <v>287</v>
      </c>
      <c r="AE12" s="19">
        <f>SUMIF(AC$12:AC$23,1,G$12:G$23)</f>
        <v>0</v>
      </c>
      <c r="AG12" s="19" t="s">
        <v>297</v>
      </c>
      <c r="AH12" s="19">
        <f>COUNTIF($D$11:$D$24,AH$10)</f>
        <v>0</v>
      </c>
      <c r="AI12" s="19">
        <f aca="true" t="shared" si="4" ref="AI12:AQ12">COUNTIF($D$11:$D$24,AI$10)</f>
        <v>0</v>
      </c>
      <c r="AJ12" s="19">
        <f t="shared" si="4"/>
        <v>1</v>
      </c>
      <c r="AK12" s="19">
        <f t="shared" si="4"/>
        <v>0</v>
      </c>
      <c r="AL12" s="19">
        <f t="shared" si="4"/>
        <v>3</v>
      </c>
      <c r="AM12" s="19">
        <f t="shared" si="4"/>
        <v>0</v>
      </c>
      <c r="AN12" s="19">
        <f t="shared" si="4"/>
        <v>2</v>
      </c>
      <c r="AO12" s="19">
        <f t="shared" si="4"/>
        <v>1</v>
      </c>
      <c r="AP12" s="19">
        <f t="shared" si="4"/>
        <v>0</v>
      </c>
      <c r="AQ12" s="19">
        <f t="shared" si="4"/>
        <v>0</v>
      </c>
    </row>
    <row r="13" spans="1:31" s="19" customFormat="1" ht="18.75">
      <c r="A13" s="350" t="s">
        <v>116</v>
      </c>
      <c r="B13" s="360" t="s">
        <v>26</v>
      </c>
      <c r="C13" s="336">
        <v>4</v>
      </c>
      <c r="D13" s="337"/>
      <c r="E13" s="337"/>
      <c r="F13" s="337"/>
      <c r="G13" s="338">
        <v>3.5</v>
      </c>
      <c r="H13" s="353">
        <f t="shared" si="1"/>
        <v>105</v>
      </c>
      <c r="I13" s="361">
        <f t="shared" si="2"/>
        <v>4</v>
      </c>
      <c r="J13" s="362">
        <v>4</v>
      </c>
      <c r="K13" s="362"/>
      <c r="L13" s="362"/>
      <c r="M13" s="363">
        <f t="shared" si="3"/>
        <v>101</v>
      </c>
      <c r="N13" s="356"/>
      <c r="O13" s="1226"/>
      <c r="P13" s="1227"/>
      <c r="Q13" s="428"/>
      <c r="R13" s="1224" t="s">
        <v>40</v>
      </c>
      <c r="S13" s="1225"/>
      <c r="T13" s="333"/>
      <c r="U13" s="1226"/>
      <c r="V13" s="1227"/>
      <c r="W13" s="357"/>
      <c r="X13" s="1228"/>
      <c r="Y13" s="1229"/>
      <c r="Z13" s="358"/>
      <c r="AA13" s="358"/>
      <c r="AB13" s="359"/>
      <c r="AC13" s="19">
        <v>2</v>
      </c>
      <c r="AD13" s="19" t="s">
        <v>288</v>
      </c>
      <c r="AE13" s="419">
        <f>SUMIF(AC$12:AC$23,2,G$12:G$23)</f>
        <v>18</v>
      </c>
    </row>
    <row r="14" spans="1:31" s="19" customFormat="1" ht="18.75">
      <c r="A14" s="350" t="s">
        <v>114</v>
      </c>
      <c r="B14" s="360" t="s">
        <v>231</v>
      </c>
      <c r="C14" s="336">
        <v>3</v>
      </c>
      <c r="D14" s="337"/>
      <c r="E14" s="337"/>
      <c r="F14" s="337"/>
      <c r="G14" s="338">
        <v>4</v>
      </c>
      <c r="H14" s="353">
        <f t="shared" si="1"/>
        <v>120</v>
      </c>
      <c r="I14" s="361">
        <f t="shared" si="2"/>
        <v>4</v>
      </c>
      <c r="J14" s="362">
        <v>4</v>
      </c>
      <c r="K14" s="362"/>
      <c r="L14" s="362"/>
      <c r="M14" s="363">
        <f t="shared" si="3"/>
        <v>116</v>
      </c>
      <c r="N14" s="356"/>
      <c r="O14" s="1222"/>
      <c r="P14" s="1223"/>
      <c r="Q14" s="333" t="s">
        <v>40</v>
      </c>
      <c r="R14" s="1226"/>
      <c r="S14" s="1227"/>
      <c r="T14" s="333"/>
      <c r="U14" s="1226"/>
      <c r="V14" s="1227"/>
      <c r="W14" s="357"/>
      <c r="X14" s="1228"/>
      <c r="Y14" s="1229"/>
      <c r="Z14" s="358"/>
      <c r="AA14" s="358"/>
      <c r="AB14" s="359"/>
      <c r="AC14" s="19">
        <v>2</v>
      </c>
      <c r="AD14" s="19" t="s">
        <v>289</v>
      </c>
      <c r="AE14" s="419">
        <f>SUMIF(AC$12:AC$23,3,G$12:G$23)</f>
        <v>11</v>
      </c>
    </row>
    <row r="15" spans="1:31" s="19" customFormat="1" ht="18.75">
      <c r="A15" s="350" t="s">
        <v>117</v>
      </c>
      <c r="B15" s="360" t="s">
        <v>232</v>
      </c>
      <c r="C15" s="427">
        <v>5</v>
      </c>
      <c r="D15" s="337"/>
      <c r="E15" s="337"/>
      <c r="F15" s="337"/>
      <c r="G15" s="338">
        <v>2</v>
      </c>
      <c r="H15" s="353">
        <f t="shared" si="1"/>
        <v>60</v>
      </c>
      <c r="I15" s="361">
        <f t="shared" si="2"/>
        <v>4</v>
      </c>
      <c r="J15" s="362">
        <v>4</v>
      </c>
      <c r="K15" s="362"/>
      <c r="L15" s="362"/>
      <c r="M15" s="363">
        <f t="shared" si="3"/>
        <v>56</v>
      </c>
      <c r="N15" s="356"/>
      <c r="O15" s="1222"/>
      <c r="P15" s="1223"/>
      <c r="Q15" s="333"/>
      <c r="R15" s="1226"/>
      <c r="S15" s="1227"/>
      <c r="T15" s="333" t="s">
        <v>40</v>
      </c>
      <c r="U15" s="1226"/>
      <c r="V15" s="1227"/>
      <c r="W15" s="357"/>
      <c r="X15" s="1228"/>
      <c r="Y15" s="1229"/>
      <c r="Z15" s="358"/>
      <c r="AA15" s="358"/>
      <c r="AB15" s="359"/>
      <c r="AC15" s="19">
        <v>3</v>
      </c>
      <c r="AD15" s="19" t="s">
        <v>290</v>
      </c>
      <c r="AE15" s="419">
        <f>SUMIF(AC$12:AC$23,4,G$12:G$23)</f>
        <v>9</v>
      </c>
    </row>
    <row r="16" spans="1:31" s="19" customFormat="1" ht="31.5">
      <c r="A16" s="350" t="s">
        <v>118</v>
      </c>
      <c r="B16" s="360" t="s">
        <v>67</v>
      </c>
      <c r="C16" s="427">
        <v>4</v>
      </c>
      <c r="D16" s="337"/>
      <c r="E16" s="337"/>
      <c r="F16" s="337"/>
      <c r="G16" s="338">
        <v>3</v>
      </c>
      <c r="H16" s="353">
        <f t="shared" si="1"/>
        <v>90</v>
      </c>
      <c r="I16" s="361">
        <f t="shared" si="2"/>
        <v>4</v>
      </c>
      <c r="J16" s="362">
        <v>4</v>
      </c>
      <c r="K16" s="362"/>
      <c r="L16" s="362"/>
      <c r="M16" s="363">
        <f t="shared" si="3"/>
        <v>86</v>
      </c>
      <c r="N16" s="356"/>
      <c r="O16" s="1222"/>
      <c r="P16" s="1223"/>
      <c r="Q16" s="333"/>
      <c r="R16" s="1230" t="s">
        <v>40</v>
      </c>
      <c r="S16" s="1231"/>
      <c r="T16" s="333"/>
      <c r="U16" s="1226"/>
      <c r="V16" s="1227"/>
      <c r="W16" s="357"/>
      <c r="X16" s="1228"/>
      <c r="Y16" s="1229"/>
      <c r="Z16" s="358"/>
      <c r="AA16" s="358"/>
      <c r="AB16" s="359"/>
      <c r="AC16" s="19">
        <v>2</v>
      </c>
      <c r="AE16" s="420">
        <f>SUM(AE13:AE15)</f>
        <v>38</v>
      </c>
    </row>
    <row r="17" spans="1:29" s="19" customFormat="1" ht="19.5" thickBot="1">
      <c r="A17" s="364" t="s">
        <v>119</v>
      </c>
      <c r="B17" s="365" t="s">
        <v>31</v>
      </c>
      <c r="C17" s="427">
        <v>3</v>
      </c>
      <c r="D17" s="337"/>
      <c r="E17" s="337"/>
      <c r="F17" s="337"/>
      <c r="G17" s="338">
        <v>4.5</v>
      </c>
      <c r="H17" s="353">
        <f t="shared" si="1"/>
        <v>135</v>
      </c>
      <c r="I17" s="361">
        <f t="shared" si="2"/>
        <v>4</v>
      </c>
      <c r="J17" s="362">
        <v>4</v>
      </c>
      <c r="K17" s="362"/>
      <c r="L17" s="362"/>
      <c r="M17" s="363">
        <f t="shared" si="3"/>
        <v>131</v>
      </c>
      <c r="N17" s="366"/>
      <c r="O17" s="1222"/>
      <c r="P17" s="1223"/>
      <c r="Q17" s="367" t="s">
        <v>40</v>
      </c>
      <c r="R17" s="1232"/>
      <c r="S17" s="1233"/>
      <c r="T17" s="367"/>
      <c r="U17" s="1226"/>
      <c r="V17" s="1227"/>
      <c r="W17" s="368"/>
      <c r="X17" s="1228"/>
      <c r="Y17" s="1229"/>
      <c r="Z17" s="369"/>
      <c r="AA17" s="369"/>
      <c r="AB17" s="370"/>
      <c r="AC17" s="19">
        <v>2</v>
      </c>
    </row>
    <row r="18" spans="1:29" s="19" customFormat="1" ht="18.75">
      <c r="A18" s="371" t="s">
        <v>252</v>
      </c>
      <c r="B18" s="372" t="s">
        <v>253</v>
      </c>
      <c r="C18" s="373"/>
      <c r="D18" s="373">
        <v>5</v>
      </c>
      <c r="E18" s="373"/>
      <c r="F18" s="374"/>
      <c r="G18" s="375">
        <v>3</v>
      </c>
      <c r="H18" s="373">
        <f t="shared" si="1"/>
        <v>90</v>
      </c>
      <c r="I18" s="373">
        <v>4</v>
      </c>
      <c r="J18" s="376" t="s">
        <v>40</v>
      </c>
      <c r="K18" s="373"/>
      <c r="L18" s="377"/>
      <c r="M18" s="377">
        <f t="shared" si="3"/>
        <v>86</v>
      </c>
      <c r="N18" s="371"/>
      <c r="O18" s="1234"/>
      <c r="P18" s="1235"/>
      <c r="Q18" s="371"/>
      <c r="R18" s="1234"/>
      <c r="S18" s="1235"/>
      <c r="T18" s="376" t="s">
        <v>40</v>
      </c>
      <c r="U18" s="1236"/>
      <c r="V18" s="1237"/>
      <c r="W18" s="425"/>
      <c r="X18" s="1238"/>
      <c r="Y18" s="1239"/>
      <c r="Z18" s="378"/>
      <c r="AA18" s="378"/>
      <c r="AB18" s="378"/>
      <c r="AC18" s="19">
        <v>3</v>
      </c>
    </row>
    <row r="19" spans="1:29" s="19" customFormat="1" ht="18.75">
      <c r="A19" s="371" t="s">
        <v>254</v>
      </c>
      <c r="B19" s="372" t="s">
        <v>255</v>
      </c>
      <c r="C19" s="373"/>
      <c r="D19" s="373">
        <v>5</v>
      </c>
      <c r="E19" s="373"/>
      <c r="F19" s="374"/>
      <c r="G19" s="375">
        <v>3</v>
      </c>
      <c r="H19" s="373">
        <f>G19*30</f>
        <v>90</v>
      </c>
      <c r="I19" s="373">
        <v>4</v>
      </c>
      <c r="J19" s="376" t="s">
        <v>40</v>
      </c>
      <c r="K19" s="373"/>
      <c r="L19" s="377"/>
      <c r="M19" s="377">
        <f t="shared" si="3"/>
        <v>86</v>
      </c>
      <c r="N19" s="371"/>
      <c r="O19" s="1234"/>
      <c r="P19" s="1235"/>
      <c r="Q19" s="371"/>
      <c r="R19" s="1234"/>
      <c r="S19" s="1235"/>
      <c r="T19" s="376" t="s">
        <v>40</v>
      </c>
      <c r="U19" s="1236"/>
      <c r="V19" s="1237"/>
      <c r="W19" s="425"/>
      <c r="X19" s="1238"/>
      <c r="Y19" s="1239"/>
      <c r="Z19" s="378"/>
      <c r="AA19" s="378"/>
      <c r="AB19" s="378"/>
      <c r="AC19" s="19">
        <v>3</v>
      </c>
    </row>
    <row r="20" spans="1:29" s="19" customFormat="1" ht="18.75">
      <c r="A20" s="371" t="s">
        <v>256</v>
      </c>
      <c r="B20" s="372" t="s">
        <v>257</v>
      </c>
      <c r="C20" s="373"/>
      <c r="D20" s="373">
        <v>8</v>
      </c>
      <c r="E20" s="373"/>
      <c r="F20" s="374"/>
      <c r="G20" s="375">
        <v>3</v>
      </c>
      <c r="H20" s="373">
        <f>G20*30</f>
        <v>90</v>
      </c>
      <c r="I20" s="373">
        <v>4</v>
      </c>
      <c r="J20" s="376" t="s">
        <v>40</v>
      </c>
      <c r="K20" s="373"/>
      <c r="L20" s="377"/>
      <c r="M20" s="377">
        <f t="shared" si="3"/>
        <v>86</v>
      </c>
      <c r="N20" s="371"/>
      <c r="O20" s="1234"/>
      <c r="P20" s="1235"/>
      <c r="Q20" s="371"/>
      <c r="R20" s="1234"/>
      <c r="S20" s="1235"/>
      <c r="T20" s="376"/>
      <c r="U20" s="1236"/>
      <c r="V20" s="1237"/>
      <c r="W20" s="425"/>
      <c r="X20" s="1240" t="s">
        <v>40</v>
      </c>
      <c r="Y20" s="1241"/>
      <c r="Z20" s="378"/>
      <c r="AA20" s="378"/>
      <c r="AB20" s="378"/>
      <c r="AC20" s="19">
        <v>4</v>
      </c>
    </row>
    <row r="21" spans="1:29" s="19" customFormat="1" ht="18.75">
      <c r="A21" s="371" t="s">
        <v>258</v>
      </c>
      <c r="B21" s="372" t="s">
        <v>259</v>
      </c>
      <c r="C21" s="373"/>
      <c r="D21" s="373">
        <v>7</v>
      </c>
      <c r="E21" s="373"/>
      <c r="F21" s="374"/>
      <c r="G21" s="375">
        <v>3</v>
      </c>
      <c r="H21" s="373">
        <f>G21*30</f>
        <v>90</v>
      </c>
      <c r="I21" s="373">
        <v>4</v>
      </c>
      <c r="J21" s="376" t="s">
        <v>40</v>
      </c>
      <c r="K21" s="373"/>
      <c r="L21" s="377"/>
      <c r="M21" s="377">
        <f t="shared" si="3"/>
        <v>86</v>
      </c>
      <c r="N21" s="371"/>
      <c r="O21" s="1234"/>
      <c r="P21" s="1235"/>
      <c r="Q21" s="371"/>
      <c r="R21" s="1234"/>
      <c r="S21" s="1235"/>
      <c r="T21" s="376"/>
      <c r="U21" s="1236"/>
      <c r="V21" s="1237"/>
      <c r="W21" s="425" t="s">
        <v>40</v>
      </c>
      <c r="X21" s="1240"/>
      <c r="Y21" s="1241"/>
      <c r="Z21" s="378"/>
      <c r="AA21" s="378"/>
      <c r="AB21" s="378"/>
      <c r="AC21" s="19">
        <v>4</v>
      </c>
    </row>
    <row r="22" spans="1:29" s="19" customFormat="1" ht="18.75">
      <c r="A22" s="371" t="s">
        <v>260</v>
      </c>
      <c r="B22" s="372" t="s">
        <v>261</v>
      </c>
      <c r="C22" s="373"/>
      <c r="D22" s="373">
        <v>5</v>
      </c>
      <c r="E22" s="373"/>
      <c r="F22" s="374"/>
      <c r="G22" s="375">
        <v>3</v>
      </c>
      <c r="H22" s="373">
        <f>G22*30</f>
        <v>90</v>
      </c>
      <c r="I22" s="373">
        <v>4</v>
      </c>
      <c r="J22" s="376" t="s">
        <v>40</v>
      </c>
      <c r="K22" s="373"/>
      <c r="L22" s="377"/>
      <c r="M22" s="377">
        <f t="shared" si="3"/>
        <v>86</v>
      </c>
      <c r="N22" s="371"/>
      <c r="O22" s="1234"/>
      <c r="P22" s="1235"/>
      <c r="Q22" s="371"/>
      <c r="R22" s="1234"/>
      <c r="S22" s="1235"/>
      <c r="T22" s="376" t="s">
        <v>40</v>
      </c>
      <c r="U22" s="1236"/>
      <c r="V22" s="1237"/>
      <c r="W22" s="425"/>
      <c r="X22" s="1240"/>
      <c r="Y22" s="1241"/>
      <c r="Z22" s="378"/>
      <c r="AA22" s="378"/>
      <c r="AB22" s="378"/>
      <c r="AC22" s="19">
        <v>3</v>
      </c>
    </row>
    <row r="23" spans="1:29" s="19" customFormat="1" ht="18.75">
      <c r="A23" s="371" t="s">
        <v>262</v>
      </c>
      <c r="B23" s="372" t="s">
        <v>263</v>
      </c>
      <c r="C23" s="373"/>
      <c r="D23" s="373">
        <v>7</v>
      </c>
      <c r="E23" s="373"/>
      <c r="F23" s="374"/>
      <c r="G23" s="375">
        <v>3</v>
      </c>
      <c r="H23" s="373">
        <f>G23*30</f>
        <v>90</v>
      </c>
      <c r="I23" s="373">
        <v>4</v>
      </c>
      <c r="J23" s="376" t="s">
        <v>40</v>
      </c>
      <c r="K23" s="373"/>
      <c r="L23" s="377"/>
      <c r="M23" s="377">
        <f t="shared" si="3"/>
        <v>86</v>
      </c>
      <c r="N23" s="371"/>
      <c r="O23" s="1234"/>
      <c r="P23" s="1235"/>
      <c r="Q23" s="371"/>
      <c r="R23" s="1234"/>
      <c r="S23" s="1235"/>
      <c r="T23" s="376"/>
      <c r="U23" s="1242"/>
      <c r="V23" s="1242"/>
      <c r="W23" s="425" t="s">
        <v>40</v>
      </c>
      <c r="X23" s="1243"/>
      <c r="Y23" s="1243"/>
      <c r="Z23" s="378"/>
      <c r="AA23" s="378"/>
      <c r="AB23" s="378"/>
      <c r="AC23" s="19">
        <v>4</v>
      </c>
    </row>
    <row r="24" spans="1:28" s="19" customFormat="1" ht="19.5" thickBot="1">
      <c r="A24" s="371"/>
      <c r="B24" s="372"/>
      <c r="C24" s="373"/>
      <c r="D24" s="373"/>
      <c r="E24" s="373"/>
      <c r="F24" s="374"/>
      <c r="G24" s="375"/>
      <c r="H24" s="373"/>
      <c r="I24" s="373"/>
      <c r="J24" s="426"/>
      <c r="K24" s="373"/>
      <c r="L24" s="377"/>
      <c r="M24" s="377"/>
      <c r="N24" s="371"/>
      <c r="O24" s="1234"/>
      <c r="P24" s="1235"/>
      <c r="Q24" s="371"/>
      <c r="R24" s="1234"/>
      <c r="S24" s="1235"/>
      <c r="T24" s="426"/>
      <c r="U24" s="1242"/>
      <c r="V24" s="1242"/>
      <c r="W24" s="425"/>
      <c r="X24" s="1243"/>
      <c r="Y24" s="1243"/>
      <c r="Z24" s="378"/>
      <c r="AA24" s="378"/>
      <c r="AB24" s="378"/>
    </row>
    <row r="25" spans="1:28" s="19" customFormat="1" ht="24" customHeight="1" thickBot="1">
      <c r="A25" s="1244" t="s">
        <v>233</v>
      </c>
      <c r="B25" s="1245"/>
      <c r="C25" s="379"/>
      <c r="D25" s="380"/>
      <c r="E25" s="381"/>
      <c r="F25" s="381"/>
      <c r="G25" s="382">
        <f>SUM(G12:G23)</f>
        <v>38</v>
      </c>
      <c r="H25" s="382">
        <f>SUM(H12:H23)</f>
        <v>1140</v>
      </c>
      <c r="I25" s="382">
        <f>SUM(I12:I23)</f>
        <v>48</v>
      </c>
      <c r="J25" s="382">
        <v>48</v>
      </c>
      <c r="K25" s="382"/>
      <c r="L25" s="382"/>
      <c r="M25" s="382">
        <f>SUM(M12:M23)</f>
        <v>1092</v>
      </c>
      <c r="N25" s="383"/>
      <c r="O25" s="1246"/>
      <c r="P25" s="1247"/>
      <c r="Q25" s="384" t="s">
        <v>242</v>
      </c>
      <c r="R25" s="1248" t="s">
        <v>96</v>
      </c>
      <c r="S25" s="1249"/>
      <c r="T25" s="385" t="s">
        <v>265</v>
      </c>
      <c r="U25" s="1250"/>
      <c r="V25" s="1250"/>
      <c r="W25" s="386" t="s">
        <v>96</v>
      </c>
      <c r="X25" s="1243" t="s">
        <v>40</v>
      </c>
      <c r="Y25" s="1243"/>
      <c r="Z25" s="387"/>
      <c r="AA25" s="387"/>
      <c r="AB25" s="388"/>
    </row>
    <row r="26" spans="1:28" s="19" customFormat="1" ht="20.25" thickBot="1">
      <c r="A26" s="1251" t="s">
        <v>72</v>
      </c>
      <c r="B26" s="1252"/>
      <c r="C26" s="1252"/>
      <c r="D26" s="1252"/>
      <c r="E26" s="1252"/>
      <c r="F26" s="1252"/>
      <c r="G26" s="1252"/>
      <c r="H26" s="1252"/>
      <c r="I26" s="1252"/>
      <c r="J26" s="1252"/>
      <c r="K26" s="1252"/>
      <c r="L26" s="1252"/>
      <c r="M26" s="1252"/>
      <c r="N26" s="1252"/>
      <c r="O26" s="1252"/>
      <c r="P26" s="1252"/>
      <c r="Q26" s="1252"/>
      <c r="R26" s="1252"/>
      <c r="S26" s="1252"/>
      <c r="T26" s="1252"/>
      <c r="U26" s="1252"/>
      <c r="V26" s="1252"/>
      <c r="W26" s="1252"/>
      <c r="X26" s="1252"/>
      <c r="Y26" s="1252"/>
      <c r="Z26" s="1252"/>
      <c r="AA26" s="1252"/>
      <c r="AB26" s="1253"/>
    </row>
    <row r="27" spans="1:43" s="36" customFormat="1" ht="18.75" customHeight="1">
      <c r="A27" s="220" t="s">
        <v>120</v>
      </c>
      <c r="B27" s="277" t="s">
        <v>196</v>
      </c>
      <c r="C27" s="66"/>
      <c r="D27" s="67">
        <v>3</v>
      </c>
      <c r="E27" s="67"/>
      <c r="F27" s="68"/>
      <c r="G27" s="389">
        <v>3</v>
      </c>
      <c r="H27" s="65">
        <f>G27*30</f>
        <v>90</v>
      </c>
      <c r="I27" s="69">
        <v>4</v>
      </c>
      <c r="J27" s="70" t="s">
        <v>40</v>
      </c>
      <c r="K27" s="70"/>
      <c r="L27" s="70"/>
      <c r="M27" s="207">
        <f aca="true" t="shared" si="5" ref="M27:M40">H27-I27</f>
        <v>86</v>
      </c>
      <c r="N27" s="210"/>
      <c r="O27" s="921"/>
      <c r="P27" s="922"/>
      <c r="Q27" s="70" t="s">
        <v>40</v>
      </c>
      <c r="R27" s="923"/>
      <c r="S27" s="924"/>
      <c r="T27" s="70"/>
      <c r="U27" s="923"/>
      <c r="V27" s="924"/>
      <c r="W27" s="74"/>
      <c r="X27" s="1127"/>
      <c r="Y27" s="1128"/>
      <c r="Z27" s="278"/>
      <c r="AA27" s="278"/>
      <c r="AB27" s="211"/>
      <c r="AC27" s="36">
        <v>2</v>
      </c>
      <c r="AD27" s="19" t="s">
        <v>287</v>
      </c>
      <c r="AE27" s="418">
        <f>SUMIF(AC$27:AC$40,1,G$27:G$40)</f>
        <v>42</v>
      </c>
      <c r="AG27" s="19"/>
      <c r="AH27" s="19">
        <v>1</v>
      </c>
      <c r="AI27" s="19">
        <v>2</v>
      </c>
      <c r="AJ27" s="19">
        <v>3</v>
      </c>
      <c r="AK27" s="19">
        <v>4</v>
      </c>
      <c r="AL27" s="19">
        <v>5</v>
      </c>
      <c r="AM27" s="19">
        <v>6</v>
      </c>
      <c r="AN27" s="19">
        <v>7</v>
      </c>
      <c r="AO27" s="19">
        <v>8</v>
      </c>
      <c r="AP27" s="19">
        <v>9</v>
      </c>
      <c r="AQ27" s="19">
        <v>10</v>
      </c>
    </row>
    <row r="28" spans="1:43" s="36" customFormat="1" ht="18.75">
      <c r="A28" s="162" t="s">
        <v>121</v>
      </c>
      <c r="B28" s="30" t="s">
        <v>58</v>
      </c>
      <c r="C28" s="29"/>
      <c r="D28" s="29">
        <v>1</v>
      </c>
      <c r="E28" s="31"/>
      <c r="F28" s="32"/>
      <c r="G28" s="20">
        <v>5</v>
      </c>
      <c r="H28" s="20">
        <f>G28*30</f>
        <v>150</v>
      </c>
      <c r="I28" s="390">
        <v>10</v>
      </c>
      <c r="J28" s="333" t="s">
        <v>40</v>
      </c>
      <c r="K28" s="333"/>
      <c r="L28" s="333" t="s">
        <v>97</v>
      </c>
      <c r="M28" s="391">
        <f t="shared" si="5"/>
        <v>140</v>
      </c>
      <c r="N28" s="392" t="s">
        <v>236</v>
      </c>
      <c r="O28" s="970"/>
      <c r="P28" s="971"/>
      <c r="Q28" s="21"/>
      <c r="R28" s="966"/>
      <c r="S28" s="967"/>
      <c r="T28" s="21"/>
      <c r="U28" s="966"/>
      <c r="V28" s="967"/>
      <c r="W28" s="34"/>
      <c r="X28" s="1098"/>
      <c r="Y28" s="1099"/>
      <c r="Z28" s="35"/>
      <c r="AA28" s="35"/>
      <c r="AB28" s="98"/>
      <c r="AC28" s="36">
        <v>1</v>
      </c>
      <c r="AD28" s="19" t="s">
        <v>288</v>
      </c>
      <c r="AE28" s="418">
        <f>SUMIF(AC$27:AC$40,2,G$27:G$40)</f>
        <v>10.5</v>
      </c>
      <c r="AG28" s="19" t="s">
        <v>296</v>
      </c>
      <c r="AH28" s="19">
        <f>COUNTIF($C$27:$C$40,AH$10)</f>
        <v>2</v>
      </c>
      <c r="AI28" s="19">
        <f aca="true" t="shared" si="6" ref="AI28:AQ28">COUNTIF($C$27:$C$40,AI$10)</f>
        <v>4</v>
      </c>
      <c r="AJ28" s="19">
        <f t="shared" si="6"/>
        <v>1</v>
      </c>
      <c r="AK28" s="19">
        <f t="shared" si="6"/>
        <v>0</v>
      </c>
      <c r="AL28" s="19">
        <f t="shared" si="6"/>
        <v>0</v>
      </c>
      <c r="AM28" s="19">
        <f t="shared" si="6"/>
        <v>0</v>
      </c>
      <c r="AN28" s="19">
        <f t="shared" si="6"/>
        <v>0</v>
      </c>
      <c r="AO28" s="19">
        <f t="shared" si="6"/>
        <v>0</v>
      </c>
      <c r="AP28" s="19">
        <f t="shared" si="6"/>
        <v>0</v>
      </c>
      <c r="AQ28" s="19">
        <f t="shared" si="6"/>
        <v>0</v>
      </c>
    </row>
    <row r="29" spans="1:43" s="36" customFormat="1" ht="37.5">
      <c r="A29" s="162" t="s">
        <v>122</v>
      </c>
      <c r="B29" s="37" t="s">
        <v>64</v>
      </c>
      <c r="C29" s="38"/>
      <c r="D29" s="39"/>
      <c r="E29" s="39"/>
      <c r="F29" s="32"/>
      <c r="G29" s="393">
        <f>G30+G31+G32</f>
        <v>12</v>
      </c>
      <c r="H29" s="28">
        <f aca="true" t="shared" si="7" ref="H29:M29">H30+H31+H32</f>
        <v>360</v>
      </c>
      <c r="I29" s="393">
        <f t="shared" si="7"/>
        <v>34</v>
      </c>
      <c r="J29" s="28">
        <v>24</v>
      </c>
      <c r="K29" s="28"/>
      <c r="L29" s="28">
        <v>10</v>
      </c>
      <c r="M29" s="163">
        <f t="shared" si="7"/>
        <v>326</v>
      </c>
      <c r="N29" s="168"/>
      <c r="O29" s="970"/>
      <c r="P29" s="971"/>
      <c r="Q29" s="41"/>
      <c r="R29" s="966"/>
      <c r="S29" s="967"/>
      <c r="T29" s="41"/>
      <c r="U29" s="966"/>
      <c r="V29" s="967"/>
      <c r="W29" s="34"/>
      <c r="X29" s="1098"/>
      <c r="Y29" s="1099"/>
      <c r="Z29" s="35"/>
      <c r="AA29" s="35"/>
      <c r="AB29" s="98"/>
      <c r="AE29" s="421">
        <f>SUM(AE27:AE28)</f>
        <v>52.5</v>
      </c>
      <c r="AG29" s="19" t="s">
        <v>297</v>
      </c>
      <c r="AH29" s="19">
        <f>COUNTIF($D$27:$D$40,AH$10)</f>
        <v>2</v>
      </c>
      <c r="AI29" s="19">
        <f aca="true" t="shared" si="8" ref="AI29:AQ29">COUNTIF($D$27:$D$40,AI$10)</f>
        <v>0</v>
      </c>
      <c r="AJ29" s="19">
        <f t="shared" si="8"/>
        <v>2</v>
      </c>
      <c r="AK29" s="19">
        <f t="shared" si="8"/>
        <v>0</v>
      </c>
      <c r="AL29" s="19">
        <f t="shared" si="8"/>
        <v>0</v>
      </c>
      <c r="AM29" s="19">
        <f t="shared" si="8"/>
        <v>0</v>
      </c>
      <c r="AN29" s="19">
        <f t="shared" si="8"/>
        <v>0</v>
      </c>
      <c r="AO29" s="19">
        <f t="shared" si="8"/>
        <v>0</v>
      </c>
      <c r="AP29" s="19">
        <f t="shared" si="8"/>
        <v>0</v>
      </c>
      <c r="AQ29" s="19">
        <f t="shared" si="8"/>
        <v>0</v>
      </c>
    </row>
    <row r="30" spans="1:29" s="36" customFormat="1" ht="37.5">
      <c r="A30" s="162" t="s">
        <v>157</v>
      </c>
      <c r="B30" s="37" t="s">
        <v>64</v>
      </c>
      <c r="C30" s="38"/>
      <c r="D30" s="39">
        <v>1</v>
      </c>
      <c r="E30" s="39"/>
      <c r="F30" s="32"/>
      <c r="G30" s="328">
        <v>5</v>
      </c>
      <c r="H30" s="28">
        <f>G30*30</f>
        <v>150</v>
      </c>
      <c r="I30" s="22">
        <v>12</v>
      </c>
      <c r="J30" s="41" t="s">
        <v>235</v>
      </c>
      <c r="K30" s="41"/>
      <c r="L30" s="41" t="s">
        <v>95</v>
      </c>
      <c r="M30" s="164">
        <f t="shared" si="5"/>
        <v>138</v>
      </c>
      <c r="N30" s="162" t="s">
        <v>93</v>
      </c>
      <c r="O30" s="970"/>
      <c r="P30" s="971"/>
      <c r="Q30" s="41"/>
      <c r="R30" s="966"/>
      <c r="S30" s="967"/>
      <c r="T30" s="41"/>
      <c r="U30" s="966"/>
      <c r="V30" s="967"/>
      <c r="W30" s="34"/>
      <c r="X30" s="1098"/>
      <c r="Y30" s="1099"/>
      <c r="Z30" s="35"/>
      <c r="AA30" s="35"/>
      <c r="AB30" s="98"/>
      <c r="AC30" s="36">
        <v>1</v>
      </c>
    </row>
    <row r="31" spans="1:29" s="36" customFormat="1" ht="37.5">
      <c r="A31" s="162" t="s">
        <v>158</v>
      </c>
      <c r="B31" s="37" t="s">
        <v>64</v>
      </c>
      <c r="C31" s="38" t="s">
        <v>238</v>
      </c>
      <c r="D31" s="39"/>
      <c r="E31" s="39"/>
      <c r="F31" s="32"/>
      <c r="G31" s="328">
        <v>3</v>
      </c>
      <c r="H31" s="28">
        <f>G31*30</f>
        <v>90</v>
      </c>
      <c r="I31" s="22">
        <v>12</v>
      </c>
      <c r="J31" s="41" t="s">
        <v>235</v>
      </c>
      <c r="K31" s="41"/>
      <c r="L31" s="41" t="s">
        <v>95</v>
      </c>
      <c r="M31" s="164">
        <f t="shared" si="5"/>
        <v>78</v>
      </c>
      <c r="N31" s="168"/>
      <c r="O31" s="970" t="s">
        <v>93</v>
      </c>
      <c r="P31" s="971"/>
      <c r="Q31" s="41"/>
      <c r="R31" s="966"/>
      <c r="S31" s="967"/>
      <c r="T31" s="41"/>
      <c r="U31" s="966"/>
      <c r="V31" s="967"/>
      <c r="W31" s="34"/>
      <c r="X31" s="1098"/>
      <c r="Y31" s="1099"/>
      <c r="Z31" s="35"/>
      <c r="AA31" s="35"/>
      <c r="AB31" s="98"/>
      <c r="AC31" s="36">
        <v>1</v>
      </c>
    </row>
    <row r="32" spans="1:29" s="36" customFormat="1" ht="37.5">
      <c r="A32" s="162" t="s">
        <v>159</v>
      </c>
      <c r="B32" s="37" t="s">
        <v>64</v>
      </c>
      <c r="C32" s="39">
        <v>3</v>
      </c>
      <c r="D32" s="39"/>
      <c r="E32" s="39"/>
      <c r="F32" s="32"/>
      <c r="G32" s="393">
        <v>4</v>
      </c>
      <c r="H32" s="28">
        <f>G32*30</f>
        <v>120</v>
      </c>
      <c r="I32" s="390">
        <v>10</v>
      </c>
      <c r="J32" s="394" t="s">
        <v>96</v>
      </c>
      <c r="K32" s="41"/>
      <c r="L32" s="41" t="s">
        <v>234</v>
      </c>
      <c r="M32" s="164">
        <f t="shared" si="5"/>
        <v>110</v>
      </c>
      <c r="N32" s="168"/>
      <c r="O32" s="978"/>
      <c r="P32" s="979"/>
      <c r="Q32" s="394" t="s">
        <v>236</v>
      </c>
      <c r="R32" s="966"/>
      <c r="S32" s="967"/>
      <c r="T32" s="41"/>
      <c r="U32" s="966"/>
      <c r="V32" s="967"/>
      <c r="W32" s="34"/>
      <c r="X32" s="1098"/>
      <c r="Y32" s="1099"/>
      <c r="Z32" s="35"/>
      <c r="AA32" s="35"/>
      <c r="AB32" s="98"/>
      <c r="AC32" s="36">
        <v>2</v>
      </c>
    </row>
    <row r="33" spans="1:28" s="36" customFormat="1" ht="17.25" customHeight="1">
      <c r="A33" s="162" t="s">
        <v>123</v>
      </c>
      <c r="B33" s="30" t="s">
        <v>197</v>
      </c>
      <c r="C33" s="31"/>
      <c r="D33" s="31"/>
      <c r="E33" s="31"/>
      <c r="F33" s="32"/>
      <c r="G33" s="329">
        <f>G34+G35</f>
        <v>15</v>
      </c>
      <c r="H33" s="20">
        <f>H34+H35</f>
        <v>450</v>
      </c>
      <c r="I33" s="1">
        <v>36</v>
      </c>
      <c r="J33" s="1">
        <v>24</v>
      </c>
      <c r="K33" s="1"/>
      <c r="L33" s="1">
        <v>12</v>
      </c>
      <c r="M33" s="165">
        <f>H33-I33</f>
        <v>414</v>
      </c>
      <c r="N33" s="169"/>
      <c r="O33" s="978"/>
      <c r="P33" s="979"/>
      <c r="Q33" s="21"/>
      <c r="R33" s="966"/>
      <c r="S33" s="967"/>
      <c r="T33" s="21"/>
      <c r="U33" s="966"/>
      <c r="V33" s="967"/>
      <c r="W33" s="34"/>
      <c r="X33" s="1098"/>
      <c r="Y33" s="1099"/>
      <c r="Z33" s="35"/>
      <c r="AA33" s="35"/>
      <c r="AB33" s="98"/>
    </row>
    <row r="34" spans="1:29" s="36" customFormat="1" ht="17.25" customHeight="1">
      <c r="A34" s="162" t="s">
        <v>125</v>
      </c>
      <c r="B34" s="30" t="s">
        <v>197</v>
      </c>
      <c r="C34" s="29">
        <v>1</v>
      </c>
      <c r="D34" s="31"/>
      <c r="E34" s="31"/>
      <c r="F34" s="32"/>
      <c r="G34" s="329">
        <v>7.5</v>
      </c>
      <c r="H34" s="20">
        <f>G34*30</f>
        <v>225</v>
      </c>
      <c r="I34" s="27">
        <v>16</v>
      </c>
      <c r="J34" s="26" t="s">
        <v>236</v>
      </c>
      <c r="K34" s="26"/>
      <c r="L34" s="26" t="s">
        <v>97</v>
      </c>
      <c r="M34" s="166">
        <f t="shared" si="5"/>
        <v>209</v>
      </c>
      <c r="N34" s="170" t="s">
        <v>237</v>
      </c>
      <c r="O34" s="978"/>
      <c r="P34" s="979"/>
      <c r="Q34" s="21"/>
      <c r="R34" s="966"/>
      <c r="S34" s="967"/>
      <c r="T34" s="21"/>
      <c r="U34" s="966"/>
      <c r="V34" s="967"/>
      <c r="W34" s="34"/>
      <c r="X34" s="1098"/>
      <c r="Y34" s="1099"/>
      <c r="Z34" s="35"/>
      <c r="AA34" s="35"/>
      <c r="AB34" s="98"/>
      <c r="AC34" s="36">
        <v>1</v>
      </c>
    </row>
    <row r="35" spans="1:29" s="36" customFormat="1" ht="17.25" customHeight="1">
      <c r="A35" s="162" t="s">
        <v>126</v>
      </c>
      <c r="B35" s="30" t="s">
        <v>197</v>
      </c>
      <c r="C35" s="29">
        <v>2</v>
      </c>
      <c r="D35" s="31"/>
      <c r="E35" s="31"/>
      <c r="F35" s="32"/>
      <c r="G35" s="329">
        <v>7.5</v>
      </c>
      <c r="H35" s="20">
        <f>G35*30</f>
        <v>225</v>
      </c>
      <c r="I35" s="27">
        <v>16</v>
      </c>
      <c r="J35" s="26" t="s">
        <v>236</v>
      </c>
      <c r="K35" s="26"/>
      <c r="L35" s="26" t="s">
        <v>97</v>
      </c>
      <c r="M35" s="166">
        <f t="shared" si="5"/>
        <v>209</v>
      </c>
      <c r="N35" s="169"/>
      <c r="O35" s="939" t="s">
        <v>237</v>
      </c>
      <c r="P35" s="940"/>
      <c r="Q35" s="21"/>
      <c r="R35" s="966"/>
      <c r="S35" s="967"/>
      <c r="T35" s="21"/>
      <c r="U35" s="966"/>
      <c r="V35" s="967"/>
      <c r="W35" s="34"/>
      <c r="X35" s="1098"/>
      <c r="Y35" s="1099"/>
      <c r="Z35" s="35"/>
      <c r="AA35" s="35"/>
      <c r="AB35" s="98"/>
      <c r="AC35" s="36">
        <v>1</v>
      </c>
    </row>
    <row r="36" spans="1:29" s="36" customFormat="1" ht="46.5" customHeight="1">
      <c r="A36" s="162" t="s">
        <v>124</v>
      </c>
      <c r="B36" s="30" t="s">
        <v>49</v>
      </c>
      <c r="C36" s="31"/>
      <c r="D36" s="29">
        <v>3</v>
      </c>
      <c r="E36" s="31"/>
      <c r="F36" s="32"/>
      <c r="G36" s="329">
        <v>3.5</v>
      </c>
      <c r="H36" s="20">
        <f>G36*30</f>
        <v>105</v>
      </c>
      <c r="I36" s="27">
        <v>8</v>
      </c>
      <c r="J36" s="26" t="s">
        <v>92</v>
      </c>
      <c r="K36" s="26"/>
      <c r="L36" s="26" t="s">
        <v>94</v>
      </c>
      <c r="M36" s="147">
        <f t="shared" si="5"/>
        <v>97</v>
      </c>
      <c r="N36" s="150"/>
      <c r="O36" s="968"/>
      <c r="P36" s="969"/>
      <c r="Q36" s="21" t="s">
        <v>96</v>
      </c>
      <c r="R36" s="966"/>
      <c r="S36" s="967"/>
      <c r="T36" s="21"/>
      <c r="U36" s="966"/>
      <c r="V36" s="967"/>
      <c r="W36" s="34"/>
      <c r="X36" s="1098"/>
      <c r="Y36" s="1099"/>
      <c r="Z36" s="35"/>
      <c r="AA36" s="35"/>
      <c r="AB36" s="98"/>
      <c r="AC36" s="36">
        <v>2</v>
      </c>
    </row>
    <row r="37" spans="1:28" s="36" customFormat="1" ht="18.75">
      <c r="A37" s="162" t="s">
        <v>127</v>
      </c>
      <c r="B37" s="30" t="s">
        <v>27</v>
      </c>
      <c r="C37" s="31"/>
      <c r="D37" s="31"/>
      <c r="E37" s="31"/>
      <c r="F37" s="32"/>
      <c r="G37" s="329">
        <f>G38+G39</f>
        <v>11</v>
      </c>
      <c r="H37" s="20">
        <f aca="true" t="shared" si="9" ref="H37:M37">H38+H39</f>
        <v>330</v>
      </c>
      <c r="I37" s="20">
        <f t="shared" si="9"/>
        <v>28</v>
      </c>
      <c r="J37" s="20">
        <v>16</v>
      </c>
      <c r="K37" s="20">
        <v>12</v>
      </c>
      <c r="L37" s="20"/>
      <c r="M37" s="167">
        <f t="shared" si="9"/>
        <v>302</v>
      </c>
      <c r="N37" s="150"/>
      <c r="O37" s="968"/>
      <c r="P37" s="969"/>
      <c r="Q37" s="21"/>
      <c r="R37" s="966"/>
      <c r="S37" s="967"/>
      <c r="T37" s="21"/>
      <c r="U37" s="966"/>
      <c r="V37" s="967"/>
      <c r="W37" s="34"/>
      <c r="X37" s="1098"/>
      <c r="Y37" s="1099"/>
      <c r="Z37" s="35"/>
      <c r="AA37" s="35"/>
      <c r="AB37" s="98"/>
    </row>
    <row r="38" spans="1:29" s="46" customFormat="1" ht="18.75">
      <c r="A38" s="162" t="s">
        <v>160</v>
      </c>
      <c r="B38" s="30" t="s">
        <v>27</v>
      </c>
      <c r="C38" s="395">
        <v>1</v>
      </c>
      <c r="D38" s="31"/>
      <c r="E38" s="31"/>
      <c r="F38" s="32"/>
      <c r="G38" s="329">
        <v>5.5</v>
      </c>
      <c r="H38" s="20">
        <f>G38*30</f>
        <v>165</v>
      </c>
      <c r="I38" s="22">
        <v>14</v>
      </c>
      <c r="J38" s="26" t="s">
        <v>236</v>
      </c>
      <c r="K38" s="43" t="s">
        <v>92</v>
      </c>
      <c r="L38" s="43"/>
      <c r="M38" s="147">
        <f t="shared" si="5"/>
        <v>151</v>
      </c>
      <c r="N38" s="170" t="s">
        <v>266</v>
      </c>
      <c r="O38" s="939"/>
      <c r="P38" s="940"/>
      <c r="Q38" s="21"/>
      <c r="R38" s="966"/>
      <c r="S38" s="967"/>
      <c r="T38" s="44"/>
      <c r="U38" s="966"/>
      <c r="V38" s="967"/>
      <c r="W38" s="45"/>
      <c r="X38" s="1098"/>
      <c r="Y38" s="1099"/>
      <c r="Z38" s="44"/>
      <c r="AA38" s="44"/>
      <c r="AB38" s="171"/>
      <c r="AC38" s="46">
        <v>1</v>
      </c>
    </row>
    <row r="39" spans="1:29" s="46" customFormat="1" ht="18.75">
      <c r="A39" s="162" t="s">
        <v>161</v>
      </c>
      <c r="B39" s="30" t="s">
        <v>27</v>
      </c>
      <c r="C39" s="395">
        <v>2</v>
      </c>
      <c r="D39" s="31"/>
      <c r="E39" s="31"/>
      <c r="F39" s="32"/>
      <c r="G39" s="329">
        <v>5.5</v>
      </c>
      <c r="H39" s="20">
        <f>G39*30</f>
        <v>165</v>
      </c>
      <c r="I39" s="22">
        <v>14</v>
      </c>
      <c r="J39" s="26" t="s">
        <v>236</v>
      </c>
      <c r="K39" s="43" t="s">
        <v>92</v>
      </c>
      <c r="L39" s="43"/>
      <c r="M39" s="147">
        <f t="shared" si="5"/>
        <v>151</v>
      </c>
      <c r="N39" s="150"/>
      <c r="O39" s="939" t="s">
        <v>266</v>
      </c>
      <c r="P39" s="940"/>
      <c r="Q39" s="21"/>
      <c r="R39" s="966"/>
      <c r="S39" s="967"/>
      <c r="T39" s="44"/>
      <c r="U39" s="966"/>
      <c r="V39" s="967"/>
      <c r="W39" s="45"/>
      <c r="X39" s="1098"/>
      <c r="Y39" s="1099"/>
      <c r="Z39" s="44"/>
      <c r="AA39" s="44"/>
      <c r="AB39" s="171"/>
      <c r="AC39" s="46">
        <v>1</v>
      </c>
    </row>
    <row r="40" spans="1:29" s="36" customFormat="1" ht="19.5" thickBot="1">
      <c r="A40" s="162" t="s">
        <v>128</v>
      </c>
      <c r="B40" s="30" t="s">
        <v>28</v>
      </c>
      <c r="C40" s="395">
        <v>2</v>
      </c>
      <c r="D40" s="31"/>
      <c r="E40" s="31"/>
      <c r="F40" s="32"/>
      <c r="G40" s="396">
        <v>3</v>
      </c>
      <c r="H40" s="20">
        <f>G40*30</f>
        <v>90</v>
      </c>
      <c r="I40" s="22">
        <v>10</v>
      </c>
      <c r="J40" s="21" t="s">
        <v>96</v>
      </c>
      <c r="K40" s="21"/>
      <c r="L40" s="21" t="s">
        <v>234</v>
      </c>
      <c r="M40" s="147">
        <f t="shared" si="5"/>
        <v>80</v>
      </c>
      <c r="N40" s="162"/>
      <c r="O40" s="939" t="s">
        <v>236</v>
      </c>
      <c r="P40" s="940"/>
      <c r="Q40" s="21"/>
      <c r="R40" s="966"/>
      <c r="S40" s="967"/>
      <c r="T40" s="21"/>
      <c r="U40" s="966"/>
      <c r="V40" s="967"/>
      <c r="W40" s="34"/>
      <c r="X40" s="1098"/>
      <c r="Y40" s="1099"/>
      <c r="Z40" s="35"/>
      <c r="AA40" s="35"/>
      <c r="AB40" s="98"/>
      <c r="AC40" s="36">
        <v>1</v>
      </c>
    </row>
    <row r="41" spans="1:28" s="19" customFormat="1" ht="19.5" customHeight="1" thickBot="1">
      <c r="A41" s="1254" t="s">
        <v>73</v>
      </c>
      <c r="B41" s="1255"/>
      <c r="C41" s="281"/>
      <c r="D41" s="282"/>
      <c r="E41" s="282"/>
      <c r="F41" s="159"/>
      <c r="G41" s="283">
        <f>G40+G37+G36+G33+G29+G28+G27</f>
        <v>52.5</v>
      </c>
      <c r="H41" s="284">
        <f>H40+H37+H36+H33+H29+H28+H27</f>
        <v>1575</v>
      </c>
      <c r="I41" s="285">
        <f>I40+I37+I36+I33+I29+I28+I27</f>
        <v>130</v>
      </c>
      <c r="J41" s="284"/>
      <c r="K41" s="284"/>
      <c r="L41" s="284"/>
      <c r="M41" s="286">
        <f>M40+M37+M36+M33+M29+M28+M27</f>
        <v>1445</v>
      </c>
      <c r="N41" s="397" t="s">
        <v>267</v>
      </c>
      <c r="O41" s="1256" t="s">
        <v>267</v>
      </c>
      <c r="P41" s="1257"/>
      <c r="Q41" s="398" t="s">
        <v>268</v>
      </c>
      <c r="R41" s="1114"/>
      <c r="S41" s="1115"/>
      <c r="T41" s="287"/>
      <c r="U41" s="1114"/>
      <c r="V41" s="1115"/>
      <c r="W41" s="62"/>
      <c r="X41" s="1106"/>
      <c r="Y41" s="1107"/>
      <c r="Z41" s="288"/>
      <c r="AA41" s="288"/>
      <c r="AB41" s="289"/>
    </row>
    <row r="42" spans="1:28" s="36" customFormat="1" ht="20.25" thickBot="1">
      <c r="A42" s="953" t="s">
        <v>74</v>
      </c>
      <c r="B42" s="954"/>
      <c r="C42" s="954"/>
      <c r="D42" s="954"/>
      <c r="E42" s="954"/>
      <c r="F42" s="954"/>
      <c r="G42" s="954"/>
      <c r="H42" s="954"/>
      <c r="I42" s="954"/>
      <c r="J42" s="954"/>
      <c r="K42" s="954"/>
      <c r="L42" s="954"/>
      <c r="M42" s="954"/>
      <c r="N42" s="954"/>
      <c r="O42" s="954"/>
      <c r="P42" s="954"/>
      <c r="Q42" s="954"/>
      <c r="R42" s="954"/>
      <c r="S42" s="954"/>
      <c r="T42" s="954"/>
      <c r="U42" s="954"/>
      <c r="V42" s="954"/>
      <c r="W42" s="954"/>
      <c r="X42" s="954"/>
      <c r="Y42" s="954"/>
      <c r="Z42" s="954"/>
      <c r="AA42" s="954"/>
      <c r="AB42" s="955"/>
    </row>
    <row r="43" spans="1:43" s="36" customFormat="1" ht="37.5">
      <c r="A43" s="160" t="s">
        <v>129</v>
      </c>
      <c r="B43" s="182" t="s">
        <v>54</v>
      </c>
      <c r="C43" s="183"/>
      <c r="D43" s="184"/>
      <c r="E43" s="184"/>
      <c r="F43" s="185"/>
      <c r="G43" s="399">
        <v>6</v>
      </c>
      <c r="H43" s="144">
        <f aca="true" t="shared" si="10" ref="H43:H58">G43*30</f>
        <v>180</v>
      </c>
      <c r="I43" s="146">
        <f>J43+K43+L43</f>
        <v>22</v>
      </c>
      <c r="J43" s="400">
        <v>16</v>
      </c>
      <c r="K43" s="400">
        <v>2</v>
      </c>
      <c r="L43" s="186" t="s">
        <v>48</v>
      </c>
      <c r="M43" s="161">
        <f aca="true" t="shared" si="11" ref="M43:M66">H43-I43</f>
        <v>158</v>
      </c>
      <c r="N43" s="180"/>
      <c r="O43" s="921"/>
      <c r="P43" s="922"/>
      <c r="Q43" s="70"/>
      <c r="R43" s="923"/>
      <c r="S43" s="924"/>
      <c r="T43" s="71"/>
      <c r="U43" s="1160"/>
      <c r="V43" s="1161"/>
      <c r="W43" s="72"/>
      <c r="X43" s="990"/>
      <c r="Y43" s="991"/>
      <c r="Z43" s="73"/>
      <c r="AA43" s="73"/>
      <c r="AB43" s="74"/>
      <c r="AG43" s="19"/>
      <c r="AH43" s="19">
        <v>1</v>
      </c>
      <c r="AI43" s="19">
        <v>2</v>
      </c>
      <c r="AJ43" s="19">
        <v>3</v>
      </c>
      <c r="AK43" s="19">
        <v>4</v>
      </c>
      <c r="AL43" s="19">
        <v>5</v>
      </c>
      <c r="AM43" s="19">
        <v>6</v>
      </c>
      <c r="AN43" s="19">
        <v>7</v>
      </c>
      <c r="AO43" s="19">
        <v>8</v>
      </c>
      <c r="AP43" s="19">
        <v>9</v>
      </c>
      <c r="AQ43" s="19">
        <v>10</v>
      </c>
    </row>
    <row r="44" spans="1:43" s="36" customFormat="1" ht="37.5">
      <c r="A44" s="162" t="s">
        <v>131</v>
      </c>
      <c r="B44" s="37" t="s">
        <v>54</v>
      </c>
      <c r="C44" s="31"/>
      <c r="D44" s="29">
        <v>7</v>
      </c>
      <c r="E44" s="29"/>
      <c r="F44" s="32"/>
      <c r="G44" s="396">
        <v>3</v>
      </c>
      <c r="H44" s="20">
        <f t="shared" si="10"/>
        <v>90</v>
      </c>
      <c r="I44" s="22">
        <v>12</v>
      </c>
      <c r="J44" s="401">
        <v>8</v>
      </c>
      <c r="K44" s="26"/>
      <c r="L44" s="26" t="s">
        <v>48</v>
      </c>
      <c r="M44" s="147">
        <f t="shared" si="11"/>
        <v>78</v>
      </c>
      <c r="N44" s="143"/>
      <c r="O44" s="968"/>
      <c r="P44" s="969"/>
      <c r="Q44" s="21"/>
      <c r="R44" s="966"/>
      <c r="S44" s="967"/>
      <c r="T44" s="26"/>
      <c r="U44" s="945"/>
      <c r="V44" s="946"/>
      <c r="W44" s="402" t="s">
        <v>242</v>
      </c>
      <c r="X44" s="970"/>
      <c r="Y44" s="971"/>
      <c r="Z44" s="33"/>
      <c r="AA44" s="33"/>
      <c r="AB44" s="34"/>
      <c r="AC44" s="36">
        <v>4</v>
      </c>
      <c r="AD44" s="19" t="s">
        <v>287</v>
      </c>
      <c r="AE44" s="418">
        <f>SUMIF(AC$43:AC$66,1,G$43:G$66)</f>
        <v>0</v>
      </c>
      <c r="AG44" s="19" t="s">
        <v>296</v>
      </c>
      <c r="AH44" s="19">
        <f>COUNTIF($C$43:$C$66,AH$10)</f>
        <v>0</v>
      </c>
      <c r="AI44" s="19">
        <f aca="true" t="shared" si="12" ref="AI44:AQ44">COUNTIF($C$43:$C$66,AI$10)</f>
        <v>0</v>
      </c>
      <c r="AJ44" s="19">
        <f t="shared" si="12"/>
        <v>0</v>
      </c>
      <c r="AK44" s="19">
        <f t="shared" si="12"/>
        <v>0</v>
      </c>
      <c r="AL44" s="19">
        <f t="shared" si="12"/>
        <v>1</v>
      </c>
      <c r="AM44" s="19">
        <f t="shared" si="12"/>
        <v>2</v>
      </c>
      <c r="AN44" s="19">
        <f t="shared" si="12"/>
        <v>1</v>
      </c>
      <c r="AO44" s="19">
        <f t="shared" si="12"/>
        <v>2</v>
      </c>
      <c r="AP44" s="19">
        <f t="shared" si="12"/>
        <v>2</v>
      </c>
      <c r="AQ44" s="19">
        <f t="shared" si="12"/>
        <v>0</v>
      </c>
    </row>
    <row r="45" spans="1:43" s="36" customFormat="1" ht="37.5">
      <c r="A45" s="162" t="s">
        <v>132</v>
      </c>
      <c r="B45" s="37" t="s">
        <v>54</v>
      </c>
      <c r="C45" s="29">
        <v>8</v>
      </c>
      <c r="D45" s="29"/>
      <c r="E45" s="29"/>
      <c r="F45" s="32"/>
      <c r="G45" s="396">
        <v>3</v>
      </c>
      <c r="H45" s="20">
        <f t="shared" si="10"/>
        <v>90</v>
      </c>
      <c r="I45" s="22">
        <v>10</v>
      </c>
      <c r="J45" s="403" t="s">
        <v>96</v>
      </c>
      <c r="K45" s="26" t="s">
        <v>234</v>
      </c>
      <c r="L45" s="26"/>
      <c r="M45" s="147">
        <f t="shared" si="11"/>
        <v>80</v>
      </c>
      <c r="N45" s="143"/>
      <c r="O45" s="968"/>
      <c r="P45" s="969"/>
      <c r="Q45" s="21"/>
      <c r="R45" s="966"/>
      <c r="S45" s="967"/>
      <c r="T45" s="26"/>
      <c r="U45" s="945"/>
      <c r="V45" s="946"/>
      <c r="W45" s="23"/>
      <c r="X45" s="1228" t="s">
        <v>236</v>
      </c>
      <c r="Y45" s="1229"/>
      <c r="Z45" s="33"/>
      <c r="AA45" s="33"/>
      <c r="AB45" s="34"/>
      <c r="AC45" s="36">
        <v>4</v>
      </c>
      <c r="AD45" s="19" t="s">
        <v>288</v>
      </c>
      <c r="AE45" s="418">
        <f>SUMIF(AC$43:AC$66,2,G$43:G$66)</f>
        <v>9.5</v>
      </c>
      <c r="AG45" s="19" t="s">
        <v>297</v>
      </c>
      <c r="AH45" s="19">
        <f>COUNTIF($D$43:$D$66,AH$10)</f>
        <v>0</v>
      </c>
      <c r="AI45" s="19">
        <f aca="true" t="shared" si="13" ref="AI45:AQ45">COUNTIF($D$43:$D$66,AI$10)</f>
        <v>0</v>
      </c>
      <c r="AJ45" s="19">
        <f t="shared" si="13"/>
        <v>1</v>
      </c>
      <c r="AK45" s="19">
        <f t="shared" si="13"/>
        <v>2</v>
      </c>
      <c r="AL45" s="19">
        <f t="shared" si="13"/>
        <v>1</v>
      </c>
      <c r="AM45" s="19">
        <f t="shared" si="13"/>
        <v>1</v>
      </c>
      <c r="AN45" s="19">
        <f t="shared" si="13"/>
        <v>1</v>
      </c>
      <c r="AO45" s="19">
        <f t="shared" si="13"/>
        <v>1</v>
      </c>
      <c r="AP45" s="19">
        <f t="shared" si="13"/>
        <v>0</v>
      </c>
      <c r="AQ45" s="19">
        <f t="shared" si="13"/>
        <v>0</v>
      </c>
    </row>
    <row r="46" spans="1:31" s="36" customFormat="1" ht="18.75">
      <c r="A46" s="162" t="s">
        <v>130</v>
      </c>
      <c r="B46" s="37" t="s">
        <v>87</v>
      </c>
      <c r="C46" s="31"/>
      <c r="D46" s="29"/>
      <c r="E46" s="29"/>
      <c r="F46" s="32"/>
      <c r="G46" s="396">
        <f>G47+G48+G49</f>
        <v>7</v>
      </c>
      <c r="H46" s="20">
        <f t="shared" si="10"/>
        <v>210</v>
      </c>
      <c r="I46" s="22">
        <f>J46+K46+L46</f>
        <v>26</v>
      </c>
      <c r="J46" s="21" t="s">
        <v>269</v>
      </c>
      <c r="K46" s="21"/>
      <c r="L46" s="21" t="s">
        <v>41</v>
      </c>
      <c r="M46" s="147">
        <f t="shared" si="11"/>
        <v>184</v>
      </c>
      <c r="N46" s="143"/>
      <c r="O46" s="968"/>
      <c r="P46" s="969"/>
      <c r="Q46" s="21"/>
      <c r="R46" s="966"/>
      <c r="S46" s="967"/>
      <c r="T46" s="21"/>
      <c r="U46" s="945"/>
      <c r="V46" s="946"/>
      <c r="W46" s="33"/>
      <c r="X46" s="972"/>
      <c r="Y46" s="973"/>
      <c r="Z46" s="48"/>
      <c r="AA46" s="48"/>
      <c r="AB46" s="34"/>
      <c r="AD46" s="19" t="s">
        <v>289</v>
      </c>
      <c r="AE46" s="418">
        <f>SUMIF(AC$43:AC$66,3,G$43:G$66)</f>
        <v>19.5</v>
      </c>
    </row>
    <row r="47" spans="1:31" s="36" customFormat="1" ht="18.75">
      <c r="A47" s="162" t="s">
        <v>135</v>
      </c>
      <c r="B47" s="37" t="s">
        <v>87</v>
      </c>
      <c r="C47" s="31"/>
      <c r="D47" s="29">
        <v>4</v>
      </c>
      <c r="E47" s="29"/>
      <c r="F47" s="32"/>
      <c r="G47" s="396">
        <v>3</v>
      </c>
      <c r="H47" s="20">
        <f t="shared" si="10"/>
        <v>90</v>
      </c>
      <c r="I47" s="22">
        <v>12</v>
      </c>
      <c r="J47" s="26" t="s">
        <v>239</v>
      </c>
      <c r="K47" s="26"/>
      <c r="L47" s="26" t="s">
        <v>48</v>
      </c>
      <c r="M47" s="147">
        <f t="shared" si="11"/>
        <v>78</v>
      </c>
      <c r="N47" s="143"/>
      <c r="O47" s="968"/>
      <c r="P47" s="969"/>
      <c r="Q47" s="21"/>
      <c r="R47" s="1228" t="s">
        <v>242</v>
      </c>
      <c r="S47" s="1229"/>
      <c r="T47" s="21"/>
      <c r="U47" s="945"/>
      <c r="V47" s="946"/>
      <c r="W47" s="33"/>
      <c r="X47" s="972"/>
      <c r="Y47" s="973"/>
      <c r="Z47" s="48"/>
      <c r="AA47" s="48"/>
      <c r="AB47" s="34"/>
      <c r="AC47" s="36">
        <v>2</v>
      </c>
      <c r="AD47" s="19" t="s">
        <v>290</v>
      </c>
      <c r="AE47" s="418">
        <f>SUMIF(AC$43:AC$66,4,G$43:G$66)</f>
        <v>18.5</v>
      </c>
    </row>
    <row r="48" spans="1:31" s="36" customFormat="1" ht="18.75">
      <c r="A48" s="162" t="s">
        <v>136</v>
      </c>
      <c r="B48" s="37" t="s">
        <v>87</v>
      </c>
      <c r="C48" s="29">
        <v>5</v>
      </c>
      <c r="D48" s="29"/>
      <c r="E48" s="29"/>
      <c r="F48" s="32"/>
      <c r="G48" s="396">
        <v>3</v>
      </c>
      <c r="H48" s="20">
        <f t="shared" si="10"/>
        <v>90</v>
      </c>
      <c r="I48" s="22">
        <v>10</v>
      </c>
      <c r="J48" s="26" t="s">
        <v>96</v>
      </c>
      <c r="K48" s="26"/>
      <c r="L48" s="26" t="s">
        <v>234</v>
      </c>
      <c r="M48" s="147">
        <f t="shared" si="11"/>
        <v>80</v>
      </c>
      <c r="N48" s="143"/>
      <c r="O48" s="968"/>
      <c r="P48" s="969"/>
      <c r="Q48" s="21"/>
      <c r="R48" s="966"/>
      <c r="S48" s="967"/>
      <c r="T48" s="394" t="s">
        <v>236</v>
      </c>
      <c r="U48" s="945"/>
      <c r="V48" s="946"/>
      <c r="W48" s="33"/>
      <c r="X48" s="972"/>
      <c r="Y48" s="973"/>
      <c r="Z48" s="48"/>
      <c r="AA48" s="48"/>
      <c r="AB48" s="34"/>
      <c r="AC48" s="36">
        <v>3</v>
      </c>
      <c r="AD48" s="19" t="s">
        <v>291</v>
      </c>
      <c r="AE48" s="418">
        <f>SUMIF(AC$43:AC$66,5,G$43:G$66)</f>
        <v>5</v>
      </c>
    </row>
    <row r="49" spans="1:29" s="36" customFormat="1" ht="38.25" customHeight="1">
      <c r="A49" s="162" t="s">
        <v>137</v>
      </c>
      <c r="B49" s="37" t="s">
        <v>154</v>
      </c>
      <c r="C49" s="31"/>
      <c r="D49" s="29"/>
      <c r="E49" s="29"/>
      <c r="F49" s="32">
        <v>5</v>
      </c>
      <c r="G49" s="396">
        <v>1</v>
      </c>
      <c r="H49" s="20">
        <f t="shared" si="10"/>
        <v>30</v>
      </c>
      <c r="I49" s="22">
        <v>4</v>
      </c>
      <c r="J49" s="21"/>
      <c r="K49" s="21"/>
      <c r="L49" s="21" t="s">
        <v>40</v>
      </c>
      <c r="M49" s="147">
        <f t="shared" si="11"/>
        <v>26</v>
      </c>
      <c r="N49" s="143"/>
      <c r="O49" s="968"/>
      <c r="P49" s="969"/>
      <c r="Q49" s="21"/>
      <c r="R49" s="966"/>
      <c r="S49" s="967"/>
      <c r="T49" s="33" t="s">
        <v>40</v>
      </c>
      <c r="U49" s="945"/>
      <c r="V49" s="946"/>
      <c r="W49" s="33"/>
      <c r="X49" s="972"/>
      <c r="Y49" s="973"/>
      <c r="Z49" s="48"/>
      <c r="AA49" s="48"/>
      <c r="AB49" s="34"/>
      <c r="AC49" s="36">
        <v>3</v>
      </c>
    </row>
    <row r="50" spans="1:29" s="36" customFormat="1" ht="38.25" customHeight="1">
      <c r="A50" s="162" t="s">
        <v>133</v>
      </c>
      <c r="B50" s="47" t="s">
        <v>43</v>
      </c>
      <c r="C50" s="29"/>
      <c r="D50" s="39">
        <v>3</v>
      </c>
      <c r="E50" s="31"/>
      <c r="F50" s="32"/>
      <c r="G50" s="20">
        <v>5</v>
      </c>
      <c r="H50" s="20">
        <f>G50*30</f>
        <v>150</v>
      </c>
      <c r="I50" s="22">
        <v>12</v>
      </c>
      <c r="J50" s="26" t="s">
        <v>235</v>
      </c>
      <c r="K50" s="26"/>
      <c r="L50" s="26" t="s">
        <v>95</v>
      </c>
      <c r="M50" s="147">
        <f>H50-I50</f>
        <v>138</v>
      </c>
      <c r="N50" s="143"/>
      <c r="O50" s="968"/>
      <c r="P50" s="969"/>
      <c r="Q50" s="33" t="s">
        <v>93</v>
      </c>
      <c r="R50" s="966"/>
      <c r="S50" s="967"/>
      <c r="T50" s="21"/>
      <c r="U50" s="945"/>
      <c r="V50" s="946"/>
      <c r="W50" s="33"/>
      <c r="X50" s="972"/>
      <c r="Y50" s="973"/>
      <c r="Z50" s="48"/>
      <c r="AA50" s="48"/>
      <c r="AB50" s="34"/>
      <c r="AC50" s="36">
        <v>2</v>
      </c>
    </row>
    <row r="51" spans="1:29" s="36" customFormat="1" ht="37.5">
      <c r="A51" s="162" t="s">
        <v>134</v>
      </c>
      <c r="B51" s="37" t="s">
        <v>36</v>
      </c>
      <c r="C51" s="29">
        <v>8</v>
      </c>
      <c r="D51" s="29"/>
      <c r="E51" s="29"/>
      <c r="F51" s="32"/>
      <c r="G51" s="329">
        <v>4</v>
      </c>
      <c r="H51" s="20">
        <f t="shared" si="10"/>
        <v>120</v>
      </c>
      <c r="I51" s="27">
        <v>8</v>
      </c>
      <c r="J51" s="26" t="s">
        <v>92</v>
      </c>
      <c r="K51" s="26" t="s">
        <v>94</v>
      </c>
      <c r="L51" s="26"/>
      <c r="M51" s="147">
        <f t="shared" si="11"/>
        <v>112</v>
      </c>
      <c r="N51" s="143"/>
      <c r="O51" s="968"/>
      <c r="P51" s="969"/>
      <c r="Q51" s="21"/>
      <c r="R51" s="966"/>
      <c r="S51" s="967"/>
      <c r="T51" s="26"/>
      <c r="U51" s="945"/>
      <c r="V51" s="946"/>
      <c r="W51" s="23"/>
      <c r="X51" s="972" t="s">
        <v>96</v>
      </c>
      <c r="Y51" s="973"/>
      <c r="Z51" s="33"/>
      <c r="AA51" s="33"/>
      <c r="AB51" s="34"/>
      <c r="AC51" s="36">
        <v>4</v>
      </c>
    </row>
    <row r="52" spans="1:29" s="36" customFormat="1" ht="37.5">
      <c r="A52" s="162" t="s">
        <v>138</v>
      </c>
      <c r="B52" s="37" t="s">
        <v>53</v>
      </c>
      <c r="C52" s="29">
        <v>6</v>
      </c>
      <c r="D52" s="29"/>
      <c r="E52" s="29"/>
      <c r="F52" s="32"/>
      <c r="G52" s="329">
        <v>5</v>
      </c>
      <c r="H52" s="20">
        <f t="shared" si="10"/>
        <v>150</v>
      </c>
      <c r="I52" s="22">
        <v>10</v>
      </c>
      <c r="J52" s="403" t="s">
        <v>96</v>
      </c>
      <c r="K52" s="26"/>
      <c r="L52" s="26" t="s">
        <v>234</v>
      </c>
      <c r="M52" s="147">
        <f t="shared" si="11"/>
        <v>140</v>
      </c>
      <c r="N52" s="143"/>
      <c r="O52" s="968"/>
      <c r="P52" s="969"/>
      <c r="Q52" s="21" t="s">
        <v>52</v>
      </c>
      <c r="R52" s="966"/>
      <c r="S52" s="967"/>
      <c r="T52" s="21"/>
      <c r="U52" s="1228" t="s">
        <v>236</v>
      </c>
      <c r="V52" s="1229"/>
      <c r="W52" s="33"/>
      <c r="X52" s="972"/>
      <c r="Y52" s="973"/>
      <c r="Z52" s="48"/>
      <c r="AA52" s="48"/>
      <c r="AB52" s="34"/>
      <c r="AC52" s="36">
        <v>3</v>
      </c>
    </row>
    <row r="53" spans="1:32" s="56" customFormat="1" ht="37.5">
      <c r="A53" s="162" t="s">
        <v>139</v>
      </c>
      <c r="B53" s="250" t="s">
        <v>162</v>
      </c>
      <c r="C53" s="49"/>
      <c r="D53" s="42"/>
      <c r="E53" s="42"/>
      <c r="F53" s="50"/>
      <c r="G53" s="330">
        <f>G54+G55</f>
        <v>3.5</v>
      </c>
      <c r="H53" s="20">
        <f t="shared" si="10"/>
        <v>105</v>
      </c>
      <c r="I53" s="51">
        <v>8</v>
      </c>
      <c r="J53" s="26" t="s">
        <v>96</v>
      </c>
      <c r="K53" s="26"/>
      <c r="L53" s="26"/>
      <c r="M53" s="252">
        <f t="shared" si="11"/>
        <v>97</v>
      </c>
      <c r="N53" s="181"/>
      <c r="O53" s="968"/>
      <c r="P53" s="969"/>
      <c r="Q53" s="52"/>
      <c r="R53" s="966"/>
      <c r="S53" s="967"/>
      <c r="T53" s="52"/>
      <c r="U53" s="1145"/>
      <c r="V53" s="1146"/>
      <c r="W53" s="53"/>
      <c r="X53" s="972"/>
      <c r="Y53" s="973"/>
      <c r="Z53" s="53"/>
      <c r="AA53" s="54"/>
      <c r="AB53" s="55"/>
      <c r="AF53" s="36"/>
    </row>
    <row r="54" spans="1:32" s="444" customFormat="1" ht="18.75">
      <c r="A54" s="429" t="s">
        <v>163</v>
      </c>
      <c r="B54" s="430" t="s">
        <v>198</v>
      </c>
      <c r="C54" s="431"/>
      <c r="D54" s="432">
        <v>4</v>
      </c>
      <c r="E54" s="433"/>
      <c r="F54" s="433"/>
      <c r="G54" s="434">
        <v>1.5</v>
      </c>
      <c r="H54" s="435">
        <f>G54*30</f>
        <v>45</v>
      </c>
      <c r="I54" s="436">
        <v>4</v>
      </c>
      <c r="J54" s="429" t="s">
        <v>40</v>
      </c>
      <c r="K54" s="437"/>
      <c r="L54" s="437"/>
      <c r="M54" s="438">
        <f>H54-I54</f>
        <v>41</v>
      </c>
      <c r="N54" s="439"/>
      <c r="O54" s="1135"/>
      <c r="P54" s="1136"/>
      <c r="Q54" s="440"/>
      <c r="R54" s="1224" t="s">
        <v>40</v>
      </c>
      <c r="S54" s="1225"/>
      <c r="T54" s="440"/>
      <c r="U54" s="1258"/>
      <c r="V54" s="1259"/>
      <c r="W54" s="441"/>
      <c r="X54" s="980"/>
      <c r="Y54" s="981"/>
      <c r="Z54" s="441"/>
      <c r="AA54" s="442"/>
      <c r="AB54" s="443"/>
      <c r="AC54" s="444">
        <v>2</v>
      </c>
      <c r="AF54" s="445"/>
    </row>
    <row r="55" spans="1:32" s="56" customFormat="1" ht="18.75">
      <c r="A55" s="238" t="s">
        <v>164</v>
      </c>
      <c r="B55" s="251" t="s">
        <v>165</v>
      </c>
      <c r="C55" s="42">
        <v>9</v>
      </c>
      <c r="D55" s="42"/>
      <c r="E55" s="42"/>
      <c r="F55" s="50"/>
      <c r="G55" s="330">
        <v>2</v>
      </c>
      <c r="H55" s="20">
        <f t="shared" si="10"/>
        <v>60</v>
      </c>
      <c r="I55" s="51">
        <v>4</v>
      </c>
      <c r="J55" s="26" t="s">
        <v>40</v>
      </c>
      <c r="K55" s="26"/>
      <c r="L55" s="26"/>
      <c r="M55" s="252">
        <f>H55-I55</f>
        <v>56</v>
      </c>
      <c r="N55" s="181"/>
      <c r="O55" s="968"/>
      <c r="P55" s="969"/>
      <c r="Q55" s="52"/>
      <c r="R55" s="966"/>
      <c r="S55" s="967"/>
      <c r="T55" s="52"/>
      <c r="U55" s="1145"/>
      <c r="V55" s="1146"/>
      <c r="W55" s="53"/>
      <c r="X55" s="972"/>
      <c r="Y55" s="973"/>
      <c r="Z55" s="23" t="s">
        <v>40</v>
      </c>
      <c r="AA55" s="54"/>
      <c r="AB55" s="55"/>
      <c r="AC55" s="56">
        <v>5</v>
      </c>
      <c r="AF55" s="36"/>
    </row>
    <row r="56" spans="1:28" s="36" customFormat="1" ht="18.75">
      <c r="A56" s="162" t="s">
        <v>140</v>
      </c>
      <c r="B56" s="37" t="s">
        <v>55</v>
      </c>
      <c r="C56" s="31"/>
      <c r="D56" s="29"/>
      <c r="E56" s="29"/>
      <c r="F56" s="32"/>
      <c r="G56" s="329">
        <f>G57+G58</f>
        <v>6</v>
      </c>
      <c r="H56" s="20">
        <f t="shared" si="10"/>
        <v>180</v>
      </c>
      <c r="I56" s="22">
        <f>J56+K56+L56</f>
        <v>22</v>
      </c>
      <c r="J56" s="26" t="s">
        <v>269</v>
      </c>
      <c r="K56" s="26"/>
      <c r="L56" s="26" t="s">
        <v>47</v>
      </c>
      <c r="M56" s="147">
        <f t="shared" si="11"/>
        <v>158</v>
      </c>
      <c r="N56" s="143"/>
      <c r="O56" s="968"/>
      <c r="P56" s="969"/>
      <c r="Q56" s="21"/>
      <c r="R56" s="966"/>
      <c r="S56" s="967"/>
      <c r="T56" s="26"/>
      <c r="U56" s="1145"/>
      <c r="V56" s="1146"/>
      <c r="W56" s="23"/>
      <c r="X56" s="972"/>
      <c r="Y56" s="973"/>
      <c r="Z56" s="33"/>
      <c r="AA56" s="33"/>
      <c r="AB56" s="34"/>
    </row>
    <row r="57" spans="1:29" s="36" customFormat="1" ht="18.75">
      <c r="A57" s="162" t="s">
        <v>142</v>
      </c>
      <c r="B57" s="37" t="s">
        <v>55</v>
      </c>
      <c r="C57" s="31"/>
      <c r="D57" s="29">
        <v>8</v>
      </c>
      <c r="E57" s="29"/>
      <c r="F57" s="32"/>
      <c r="G57" s="329">
        <v>3</v>
      </c>
      <c r="H57" s="20">
        <f t="shared" si="10"/>
        <v>90</v>
      </c>
      <c r="I57" s="22">
        <v>12</v>
      </c>
      <c r="J57" s="26" t="s">
        <v>239</v>
      </c>
      <c r="K57" s="26"/>
      <c r="L57" s="26" t="s">
        <v>48</v>
      </c>
      <c r="M57" s="147">
        <f t="shared" si="11"/>
        <v>78</v>
      </c>
      <c r="N57" s="143"/>
      <c r="O57" s="968"/>
      <c r="P57" s="969"/>
      <c r="Q57" s="21"/>
      <c r="R57" s="966"/>
      <c r="S57" s="967"/>
      <c r="T57" s="26"/>
      <c r="U57" s="1145"/>
      <c r="V57" s="1146"/>
      <c r="W57" s="23"/>
      <c r="X57" s="1228" t="s">
        <v>242</v>
      </c>
      <c r="Y57" s="1229"/>
      <c r="Z57" s="357"/>
      <c r="AA57" s="33"/>
      <c r="AB57" s="34"/>
      <c r="AC57" s="36">
        <v>4</v>
      </c>
    </row>
    <row r="58" spans="1:32" s="46" customFormat="1" ht="18.75">
      <c r="A58" s="162" t="s">
        <v>143</v>
      </c>
      <c r="B58" s="37" t="s">
        <v>55</v>
      </c>
      <c r="C58" s="29">
        <v>9</v>
      </c>
      <c r="D58" s="29"/>
      <c r="E58" s="29"/>
      <c r="F58" s="32"/>
      <c r="G58" s="396">
        <v>3</v>
      </c>
      <c r="H58" s="20">
        <f t="shared" si="10"/>
        <v>90</v>
      </c>
      <c r="I58" s="22">
        <v>10</v>
      </c>
      <c r="J58" s="26" t="s">
        <v>96</v>
      </c>
      <c r="K58" s="26"/>
      <c r="L58" s="26" t="s">
        <v>234</v>
      </c>
      <c r="M58" s="147">
        <f t="shared" si="11"/>
        <v>80</v>
      </c>
      <c r="N58" s="143"/>
      <c r="O58" s="968"/>
      <c r="P58" s="969"/>
      <c r="Q58" s="21"/>
      <c r="R58" s="966"/>
      <c r="S58" s="967"/>
      <c r="T58" s="26"/>
      <c r="U58" s="1145"/>
      <c r="V58" s="1146"/>
      <c r="W58" s="23"/>
      <c r="X58" s="1228"/>
      <c r="Y58" s="1229"/>
      <c r="Z58" s="357" t="s">
        <v>236</v>
      </c>
      <c r="AA58" s="33"/>
      <c r="AB58" s="34"/>
      <c r="AC58" s="46">
        <v>5</v>
      </c>
      <c r="AF58" s="36"/>
    </row>
    <row r="59" spans="1:32" s="46" customFormat="1" ht="19.5" customHeight="1">
      <c r="A59" s="162" t="s">
        <v>141</v>
      </c>
      <c r="B59" s="47" t="s">
        <v>32</v>
      </c>
      <c r="C59" s="29"/>
      <c r="D59" s="31"/>
      <c r="E59" s="31"/>
      <c r="F59" s="32"/>
      <c r="G59" s="404">
        <f>G60+G61+G62</f>
        <v>10</v>
      </c>
      <c r="H59" s="404">
        <f>H60+H61+H62</f>
        <v>300</v>
      </c>
      <c r="I59" s="22">
        <f>I60+I61+I62</f>
        <v>28</v>
      </c>
      <c r="J59" s="20">
        <v>16</v>
      </c>
      <c r="K59" s="20"/>
      <c r="L59" s="20">
        <v>12</v>
      </c>
      <c r="M59" s="404">
        <f>M60+M61+M62</f>
        <v>272</v>
      </c>
      <c r="N59" s="143"/>
      <c r="O59" s="968"/>
      <c r="P59" s="969"/>
      <c r="Q59" s="21"/>
      <c r="R59" s="966"/>
      <c r="S59" s="967"/>
      <c r="T59" s="21"/>
      <c r="U59" s="1145"/>
      <c r="V59" s="1146"/>
      <c r="W59" s="33"/>
      <c r="X59" s="970"/>
      <c r="Y59" s="971"/>
      <c r="Z59" s="48"/>
      <c r="AA59" s="48"/>
      <c r="AB59" s="34"/>
      <c r="AF59" s="36"/>
    </row>
    <row r="60" spans="1:32" s="46" customFormat="1" ht="19.5" customHeight="1">
      <c r="A60" s="162" t="s">
        <v>144</v>
      </c>
      <c r="B60" s="47" t="s">
        <v>32</v>
      </c>
      <c r="C60" s="29"/>
      <c r="D60" s="29">
        <v>6</v>
      </c>
      <c r="E60" s="31"/>
      <c r="F60" s="32"/>
      <c r="G60" s="405">
        <v>4.5</v>
      </c>
      <c r="H60" s="20">
        <f>G60*30</f>
        <v>135</v>
      </c>
      <c r="I60" s="22">
        <v>12</v>
      </c>
      <c r="J60" s="26" t="s">
        <v>239</v>
      </c>
      <c r="K60" s="26"/>
      <c r="L60" s="26" t="s">
        <v>48</v>
      </c>
      <c r="M60" s="147">
        <f t="shared" si="11"/>
        <v>123</v>
      </c>
      <c r="N60" s="143"/>
      <c r="O60" s="968"/>
      <c r="P60" s="969"/>
      <c r="Q60" s="21"/>
      <c r="R60" s="966"/>
      <c r="S60" s="967"/>
      <c r="T60" s="21"/>
      <c r="U60" s="972" t="s">
        <v>242</v>
      </c>
      <c r="V60" s="973"/>
      <c r="W60" s="33"/>
      <c r="X60" s="970"/>
      <c r="Y60" s="971"/>
      <c r="Z60" s="48"/>
      <c r="AA60" s="48"/>
      <c r="AB60" s="34"/>
      <c r="AC60" s="46">
        <v>3</v>
      </c>
      <c r="AF60" s="36"/>
    </row>
    <row r="61" spans="1:29" s="36" customFormat="1" ht="19.5" customHeight="1">
      <c r="A61" s="162" t="s">
        <v>145</v>
      </c>
      <c r="B61" s="47" t="s">
        <v>32</v>
      </c>
      <c r="C61" s="29">
        <v>7</v>
      </c>
      <c r="D61" s="31"/>
      <c r="E61" s="31"/>
      <c r="F61" s="32"/>
      <c r="G61" s="405">
        <v>4.5</v>
      </c>
      <c r="H61" s="20">
        <f aca="true" t="shared" si="14" ref="H61:H66">G61*30</f>
        <v>135</v>
      </c>
      <c r="I61" s="22">
        <v>12</v>
      </c>
      <c r="J61" s="26" t="s">
        <v>239</v>
      </c>
      <c r="K61" s="26"/>
      <c r="L61" s="26" t="s">
        <v>48</v>
      </c>
      <c r="M61" s="147">
        <f t="shared" si="11"/>
        <v>123</v>
      </c>
      <c r="N61" s="143"/>
      <c r="O61" s="968"/>
      <c r="P61" s="969"/>
      <c r="Q61" s="21"/>
      <c r="R61" s="966"/>
      <c r="S61" s="967"/>
      <c r="T61" s="21"/>
      <c r="U61" s="966"/>
      <c r="V61" s="967"/>
      <c r="W61" s="33" t="s">
        <v>242</v>
      </c>
      <c r="X61" s="970"/>
      <c r="Y61" s="971"/>
      <c r="Z61" s="48"/>
      <c r="AA61" s="48"/>
      <c r="AB61" s="34"/>
      <c r="AC61" s="36">
        <v>4</v>
      </c>
    </row>
    <row r="62" spans="1:29" s="36" customFormat="1" ht="18.75">
      <c r="A62" s="162" t="s">
        <v>146</v>
      </c>
      <c r="B62" s="47" t="s">
        <v>152</v>
      </c>
      <c r="C62" s="29"/>
      <c r="D62" s="31"/>
      <c r="E62" s="31"/>
      <c r="F62" s="32">
        <v>7</v>
      </c>
      <c r="G62" s="405">
        <v>1</v>
      </c>
      <c r="H62" s="20">
        <f t="shared" si="14"/>
        <v>30</v>
      </c>
      <c r="I62" s="22">
        <v>4</v>
      </c>
      <c r="J62" s="21"/>
      <c r="K62" s="21"/>
      <c r="L62" s="21" t="s">
        <v>40</v>
      </c>
      <c r="M62" s="147">
        <f t="shared" si="11"/>
        <v>26</v>
      </c>
      <c r="N62" s="143"/>
      <c r="O62" s="968"/>
      <c r="P62" s="969"/>
      <c r="Q62" s="21"/>
      <c r="R62" s="966"/>
      <c r="S62" s="967"/>
      <c r="T62" s="21"/>
      <c r="U62" s="966"/>
      <c r="V62" s="967"/>
      <c r="W62" s="33" t="s">
        <v>40</v>
      </c>
      <c r="X62" s="970"/>
      <c r="Y62" s="971"/>
      <c r="Z62" s="48"/>
      <c r="AA62" s="48"/>
      <c r="AB62" s="34"/>
      <c r="AC62" s="36">
        <v>4</v>
      </c>
    </row>
    <row r="63" spans="1:28" s="36" customFormat="1" ht="19.5" customHeight="1">
      <c r="A63" s="162" t="s">
        <v>147</v>
      </c>
      <c r="B63" s="37" t="s">
        <v>34</v>
      </c>
      <c r="C63" s="31"/>
      <c r="D63" s="29"/>
      <c r="E63" s="29"/>
      <c r="F63" s="32"/>
      <c r="G63" s="396">
        <f>G64+G65+G66</f>
        <v>6</v>
      </c>
      <c r="H63" s="20">
        <f t="shared" si="14"/>
        <v>180</v>
      </c>
      <c r="I63" s="22">
        <f>J63+K63+L63</f>
        <v>28</v>
      </c>
      <c r="J63" s="26" t="s">
        <v>269</v>
      </c>
      <c r="K63" s="26"/>
      <c r="L63" s="26" t="s">
        <v>42</v>
      </c>
      <c r="M63" s="147">
        <f>H63-I63</f>
        <v>152</v>
      </c>
      <c r="N63" s="143"/>
      <c r="O63" s="968"/>
      <c r="P63" s="969"/>
      <c r="Q63" s="21"/>
      <c r="R63" s="966"/>
      <c r="S63" s="967"/>
      <c r="T63" s="26"/>
      <c r="U63" s="966"/>
      <c r="V63" s="967"/>
      <c r="W63" s="23"/>
      <c r="X63" s="970"/>
      <c r="Y63" s="971"/>
      <c r="Z63" s="48"/>
      <c r="AA63" s="48"/>
      <c r="AB63" s="34"/>
    </row>
    <row r="64" spans="1:32" s="46" customFormat="1" ht="19.5" customHeight="1">
      <c r="A64" s="162" t="s">
        <v>148</v>
      </c>
      <c r="B64" s="37" t="s">
        <v>34</v>
      </c>
      <c r="C64" s="31"/>
      <c r="D64" s="29">
        <v>5</v>
      </c>
      <c r="E64" s="29"/>
      <c r="F64" s="32"/>
      <c r="G64" s="396">
        <v>2.5</v>
      </c>
      <c r="H64" s="20">
        <f t="shared" si="14"/>
        <v>75</v>
      </c>
      <c r="I64" s="22">
        <v>12</v>
      </c>
      <c r="J64" s="26" t="s">
        <v>239</v>
      </c>
      <c r="K64" s="26"/>
      <c r="L64" s="26" t="s">
        <v>48</v>
      </c>
      <c r="M64" s="147">
        <f>H64-I64</f>
        <v>63</v>
      </c>
      <c r="N64" s="143"/>
      <c r="O64" s="968"/>
      <c r="P64" s="969"/>
      <c r="Q64" s="21"/>
      <c r="R64" s="966"/>
      <c r="S64" s="967"/>
      <c r="T64" s="33" t="s">
        <v>242</v>
      </c>
      <c r="U64" s="966"/>
      <c r="V64" s="967"/>
      <c r="W64" s="23"/>
      <c r="X64" s="970"/>
      <c r="Y64" s="971"/>
      <c r="Z64" s="48"/>
      <c r="AA64" s="48"/>
      <c r="AB64" s="34"/>
      <c r="AC64" s="46">
        <v>3</v>
      </c>
      <c r="AF64" s="36"/>
    </row>
    <row r="65" spans="1:29" s="36" customFormat="1" ht="19.5" customHeight="1">
      <c r="A65" s="162" t="s">
        <v>149</v>
      </c>
      <c r="B65" s="37" t="s">
        <v>34</v>
      </c>
      <c r="C65" s="29">
        <v>6</v>
      </c>
      <c r="D65" s="29"/>
      <c r="E65" s="29"/>
      <c r="F65" s="32"/>
      <c r="G65" s="396">
        <v>2.5</v>
      </c>
      <c r="H65" s="20">
        <f t="shared" si="14"/>
        <v>75</v>
      </c>
      <c r="I65" s="22">
        <v>12</v>
      </c>
      <c r="J65" s="26" t="s">
        <v>239</v>
      </c>
      <c r="K65" s="26"/>
      <c r="L65" s="26" t="s">
        <v>48</v>
      </c>
      <c r="M65" s="147">
        <f t="shared" si="11"/>
        <v>63</v>
      </c>
      <c r="N65" s="143"/>
      <c r="O65" s="968"/>
      <c r="P65" s="969"/>
      <c r="Q65" s="21"/>
      <c r="R65" s="966"/>
      <c r="S65" s="967"/>
      <c r="T65" s="26"/>
      <c r="U65" s="972" t="s">
        <v>242</v>
      </c>
      <c r="V65" s="973"/>
      <c r="W65" s="23"/>
      <c r="X65" s="970"/>
      <c r="Y65" s="971"/>
      <c r="Z65" s="48"/>
      <c r="AA65" s="48"/>
      <c r="AB65" s="34"/>
      <c r="AC65" s="36">
        <v>3</v>
      </c>
    </row>
    <row r="66" spans="1:29" s="36" customFormat="1" ht="39.75" customHeight="1" thickBot="1">
      <c r="A66" s="172" t="s">
        <v>150</v>
      </c>
      <c r="B66" s="187" t="s">
        <v>153</v>
      </c>
      <c r="C66" s="175"/>
      <c r="D66" s="174"/>
      <c r="E66" s="174"/>
      <c r="F66" s="176">
        <v>6</v>
      </c>
      <c r="G66" s="406">
        <v>1</v>
      </c>
      <c r="H66" s="151">
        <f t="shared" si="14"/>
        <v>30</v>
      </c>
      <c r="I66" s="152">
        <v>4</v>
      </c>
      <c r="J66" s="155"/>
      <c r="K66" s="155"/>
      <c r="L66" s="155" t="s">
        <v>40</v>
      </c>
      <c r="M66" s="153">
        <f t="shared" si="11"/>
        <v>26</v>
      </c>
      <c r="N66" s="188"/>
      <c r="O66" s="1260"/>
      <c r="P66" s="1261"/>
      <c r="Q66" s="155"/>
      <c r="R66" s="966"/>
      <c r="S66" s="967"/>
      <c r="T66" s="155"/>
      <c r="U66" s="1262" t="s">
        <v>40</v>
      </c>
      <c r="V66" s="1263"/>
      <c r="W66" s="177"/>
      <c r="X66" s="970"/>
      <c r="Y66" s="971"/>
      <c r="Z66" s="189"/>
      <c r="AA66" s="189"/>
      <c r="AB66" s="178"/>
      <c r="AC66" s="36">
        <v>3</v>
      </c>
    </row>
    <row r="67" spans="1:28" s="36" customFormat="1" ht="18.75" customHeight="1" thickBot="1">
      <c r="A67" s="1254" t="s">
        <v>75</v>
      </c>
      <c r="B67" s="1255"/>
      <c r="C67" s="290"/>
      <c r="D67" s="290"/>
      <c r="E67" s="290"/>
      <c r="F67" s="130"/>
      <c r="G67" s="291">
        <f>G43+G50+G46+G51+G52+G53+G56+G59+G63</f>
        <v>52.5</v>
      </c>
      <c r="H67" s="291">
        <f>H43+H50+H46+H51+H52+H53+H56+H59+H63</f>
        <v>1575</v>
      </c>
      <c r="I67" s="291">
        <f>I43+I50+I46+I51+I52+I53+I56+I59+I63</f>
        <v>164</v>
      </c>
      <c r="J67" s="292"/>
      <c r="K67" s="292"/>
      <c r="L67" s="292"/>
      <c r="M67" s="293">
        <f>M43+M50+M46+M51+M52+M53+M56+M59+M63</f>
        <v>1411</v>
      </c>
      <c r="N67" s="294"/>
      <c r="O67" s="1264"/>
      <c r="P67" s="1265"/>
      <c r="Q67" s="295" t="s">
        <v>93</v>
      </c>
      <c r="R67" s="1266" t="s">
        <v>265</v>
      </c>
      <c r="S67" s="1267"/>
      <c r="T67" s="407" t="s">
        <v>270</v>
      </c>
      <c r="U67" s="1256" t="s">
        <v>271</v>
      </c>
      <c r="V67" s="1257"/>
      <c r="W67" s="398" t="s">
        <v>272</v>
      </c>
      <c r="X67" s="1256" t="s">
        <v>273</v>
      </c>
      <c r="Y67" s="1257"/>
      <c r="Z67" s="398" t="s">
        <v>274</v>
      </c>
      <c r="AA67" s="296"/>
      <c r="AB67" s="64"/>
    </row>
    <row r="68" spans="1:28" s="36" customFormat="1" ht="25.5" customHeight="1" thickBot="1">
      <c r="A68" s="1268" t="s">
        <v>77</v>
      </c>
      <c r="B68" s="1269"/>
      <c r="C68" s="297"/>
      <c r="D68" s="297"/>
      <c r="E68" s="297"/>
      <c r="F68" s="60"/>
      <c r="G68" s="298">
        <f>G25+G41+G67</f>
        <v>143</v>
      </c>
      <c r="H68" s="298">
        <f>H25+H41+H67+H118</f>
        <v>4290</v>
      </c>
      <c r="I68" s="298">
        <f>I25+I41+I67+I118</f>
        <v>342</v>
      </c>
      <c r="J68" s="298"/>
      <c r="K68" s="298"/>
      <c r="L68" s="298"/>
      <c r="M68" s="298">
        <f>M25+M41+M67+M118</f>
        <v>3948</v>
      </c>
      <c r="N68" s="298"/>
      <c r="O68" s="1270"/>
      <c r="P68" s="1271"/>
      <c r="Q68" s="298"/>
      <c r="R68" s="1270"/>
      <c r="S68" s="1271"/>
      <c r="T68" s="298"/>
      <c r="U68" s="1270"/>
      <c r="V68" s="1271"/>
      <c r="W68" s="298"/>
      <c r="X68" s="298"/>
      <c r="Y68" s="298"/>
      <c r="Z68" s="298"/>
      <c r="AA68" s="298"/>
      <c r="AB68" s="299"/>
    </row>
    <row r="69" spans="1:28" s="36" customFormat="1" ht="24.75" customHeight="1" thickBot="1">
      <c r="A69" s="1272" t="s">
        <v>166</v>
      </c>
      <c r="B69" s="1273"/>
      <c r="C69" s="1273"/>
      <c r="D69" s="1273"/>
      <c r="E69" s="1273"/>
      <c r="F69" s="1273"/>
      <c r="G69" s="1273"/>
      <c r="H69" s="1273"/>
      <c r="I69" s="1273"/>
      <c r="J69" s="1273"/>
      <c r="K69" s="1273"/>
      <c r="L69" s="1273"/>
      <c r="M69" s="1273"/>
      <c r="N69" s="1273"/>
      <c r="O69" s="1273"/>
      <c r="P69" s="1273"/>
      <c r="Q69" s="1273"/>
      <c r="R69" s="1273"/>
      <c r="S69" s="1273"/>
      <c r="T69" s="1273"/>
      <c r="U69" s="1273"/>
      <c r="V69" s="1273"/>
      <c r="W69" s="1273"/>
      <c r="X69" s="1273"/>
      <c r="Y69" s="1273"/>
      <c r="Z69" s="1273"/>
      <c r="AA69" s="1273"/>
      <c r="AB69" s="1274"/>
    </row>
    <row r="70" spans="1:25" s="240" customFormat="1" ht="19.5" customHeight="1" thickBot="1">
      <c r="A70" s="1095" t="s">
        <v>167</v>
      </c>
      <c r="B70" s="1096"/>
      <c r="C70" s="1096"/>
      <c r="D70" s="1096"/>
      <c r="E70" s="1096"/>
      <c r="F70" s="1096"/>
      <c r="G70" s="1096"/>
      <c r="H70" s="1096"/>
      <c r="I70" s="1096"/>
      <c r="J70" s="1096"/>
      <c r="K70" s="1096"/>
      <c r="L70" s="1096"/>
      <c r="M70" s="1096"/>
      <c r="N70" s="1096"/>
      <c r="O70" s="1096"/>
      <c r="P70" s="1096"/>
      <c r="Q70" s="1096"/>
      <c r="R70" s="1096"/>
      <c r="S70" s="1096"/>
      <c r="T70" s="1096"/>
      <c r="U70" s="1096"/>
      <c r="V70" s="1096"/>
      <c r="W70" s="1096"/>
      <c r="X70" s="1096"/>
      <c r="Y70" s="1097"/>
    </row>
    <row r="71" spans="1:43" s="36" customFormat="1" ht="36" customHeight="1">
      <c r="A71" s="23" t="s">
        <v>168</v>
      </c>
      <c r="B71" s="190" t="s">
        <v>68</v>
      </c>
      <c r="C71" s="195">
        <v>9</v>
      </c>
      <c r="D71" s="184"/>
      <c r="E71" s="184"/>
      <c r="F71" s="185"/>
      <c r="G71" s="144">
        <v>3</v>
      </c>
      <c r="H71" s="144">
        <f>G71*30</f>
        <v>90</v>
      </c>
      <c r="I71" s="146">
        <v>4</v>
      </c>
      <c r="J71" s="192" t="s">
        <v>96</v>
      </c>
      <c r="K71" s="192"/>
      <c r="L71" s="192"/>
      <c r="M71" s="161">
        <f>H71-I71</f>
        <v>86</v>
      </c>
      <c r="N71" s="148"/>
      <c r="O71" s="921"/>
      <c r="P71" s="922"/>
      <c r="Q71" s="145"/>
      <c r="R71" s="923"/>
      <c r="S71" s="924"/>
      <c r="T71" s="186"/>
      <c r="U71" s="1160"/>
      <c r="V71" s="1161"/>
      <c r="W71" s="149"/>
      <c r="X71" s="990"/>
      <c r="Y71" s="991"/>
      <c r="Z71" s="347" t="s">
        <v>96</v>
      </c>
      <c r="AA71" s="193"/>
      <c r="AB71" s="95"/>
      <c r="AD71" s="19" t="s">
        <v>292</v>
      </c>
      <c r="AE71" s="418">
        <f>G71</f>
        <v>3</v>
      </c>
      <c r="AG71" s="19"/>
      <c r="AH71" s="19">
        <v>1</v>
      </c>
      <c r="AI71" s="19">
        <v>2</v>
      </c>
      <c r="AJ71" s="19">
        <v>3</v>
      </c>
      <c r="AK71" s="19">
        <v>4</v>
      </c>
      <c r="AL71" s="19">
        <v>5</v>
      </c>
      <c r="AM71" s="19">
        <v>6</v>
      </c>
      <c r="AN71" s="19">
        <v>7</v>
      </c>
      <c r="AO71" s="19">
        <v>8</v>
      </c>
      <c r="AP71" s="19">
        <v>9</v>
      </c>
      <c r="AQ71" s="19">
        <v>10</v>
      </c>
    </row>
    <row r="72" spans="1:43" s="36" customFormat="1" ht="19.5" thickBot="1">
      <c r="A72" s="23" t="s">
        <v>169</v>
      </c>
      <c r="B72" s="236" t="s">
        <v>29</v>
      </c>
      <c r="C72" s="174">
        <v>4</v>
      </c>
      <c r="D72" s="174"/>
      <c r="E72" s="174"/>
      <c r="F72" s="176"/>
      <c r="G72" s="331">
        <v>6</v>
      </c>
      <c r="H72" s="214">
        <f>G72*30</f>
        <v>180</v>
      </c>
      <c r="I72" s="22">
        <v>12</v>
      </c>
      <c r="J72" s="26" t="s">
        <v>239</v>
      </c>
      <c r="K72" s="26"/>
      <c r="L72" s="26" t="s">
        <v>48</v>
      </c>
      <c r="M72" s="153">
        <f>H72-I72</f>
        <v>168</v>
      </c>
      <c r="N72" s="320"/>
      <c r="O72" s="1260"/>
      <c r="P72" s="1261"/>
      <c r="Q72" s="321"/>
      <c r="R72" s="1275" t="s">
        <v>242</v>
      </c>
      <c r="S72" s="1276"/>
      <c r="T72" s="321"/>
      <c r="U72" s="1277"/>
      <c r="V72" s="1278"/>
      <c r="W72" s="322"/>
      <c r="X72" s="1279"/>
      <c r="Y72" s="1280"/>
      <c r="Z72" s="408"/>
      <c r="AA72" s="323"/>
      <c r="AB72" s="324"/>
      <c r="AD72" s="19" t="s">
        <v>293</v>
      </c>
      <c r="AE72" s="418">
        <f>G72</f>
        <v>6</v>
      </c>
      <c r="AG72" s="19" t="s">
        <v>296</v>
      </c>
      <c r="AH72" s="19">
        <f>COUNTIF($C$71:$C$103,AH$10)</f>
        <v>0</v>
      </c>
      <c r="AI72" s="19">
        <f aca="true" t="shared" si="15" ref="AI72:AQ72">COUNTIF($C$71:$C$103,AI$10)</f>
        <v>0</v>
      </c>
      <c r="AJ72" s="19">
        <f t="shared" si="15"/>
        <v>0</v>
      </c>
      <c r="AK72" s="19">
        <f t="shared" si="15"/>
        <v>1</v>
      </c>
      <c r="AL72" s="19">
        <f t="shared" si="15"/>
        <v>0</v>
      </c>
      <c r="AM72" s="19">
        <f t="shared" si="15"/>
        <v>1</v>
      </c>
      <c r="AN72" s="19">
        <f t="shared" si="15"/>
        <v>2</v>
      </c>
      <c r="AO72" s="19">
        <f t="shared" si="15"/>
        <v>2</v>
      </c>
      <c r="AP72" s="19">
        <f t="shared" si="15"/>
        <v>2</v>
      </c>
      <c r="AQ72" s="19">
        <f t="shared" si="15"/>
        <v>2</v>
      </c>
    </row>
    <row r="73" spans="1:43" s="76" customFormat="1" ht="39.75" customHeight="1" thickBot="1">
      <c r="A73" s="1254" t="s">
        <v>188</v>
      </c>
      <c r="B73" s="1255"/>
      <c r="C73" s="300"/>
      <c r="D73" s="300"/>
      <c r="E73" s="300"/>
      <c r="F73" s="237"/>
      <c r="G73" s="301">
        <f>G71+G72</f>
        <v>9</v>
      </c>
      <c r="H73" s="302">
        <f>H71+H72</f>
        <v>270</v>
      </c>
      <c r="I73" s="302">
        <f>I71+I72</f>
        <v>16</v>
      </c>
      <c r="J73" s="302"/>
      <c r="K73" s="302"/>
      <c r="L73" s="302"/>
      <c r="M73" s="303">
        <f>M71+M72</f>
        <v>254</v>
      </c>
      <c r="N73" s="314"/>
      <c r="O73" s="1281"/>
      <c r="P73" s="1282"/>
      <c r="Q73" s="315"/>
      <c r="R73" s="1283" t="s">
        <v>242</v>
      </c>
      <c r="S73" s="1284"/>
      <c r="T73" s="316"/>
      <c r="U73" s="1285"/>
      <c r="V73" s="1286"/>
      <c r="W73" s="317"/>
      <c r="X73" s="1287"/>
      <c r="Y73" s="1288"/>
      <c r="Z73" s="409" t="s">
        <v>96</v>
      </c>
      <c r="AA73" s="318"/>
      <c r="AB73" s="319"/>
      <c r="AD73" s="19"/>
      <c r="AE73" s="418"/>
      <c r="AG73" s="19" t="s">
        <v>297</v>
      </c>
      <c r="AH73" s="19">
        <f>COUNTIF($D$71:$D$103,AH$10)</f>
        <v>0</v>
      </c>
      <c r="AI73" s="19">
        <f aca="true" t="shared" si="16" ref="AI73:AQ73">COUNTIF($D$71:$D$103,AI$10)</f>
        <v>0</v>
      </c>
      <c r="AJ73" s="19">
        <f t="shared" si="16"/>
        <v>0</v>
      </c>
      <c r="AK73" s="19">
        <f t="shared" si="16"/>
        <v>3</v>
      </c>
      <c r="AL73" s="19">
        <f t="shared" si="16"/>
        <v>1</v>
      </c>
      <c r="AM73" s="19">
        <f t="shared" si="16"/>
        <v>2</v>
      </c>
      <c r="AN73" s="19">
        <f t="shared" si="16"/>
        <v>0</v>
      </c>
      <c r="AO73" s="19">
        <f t="shared" si="16"/>
        <v>1</v>
      </c>
      <c r="AP73" s="19">
        <f t="shared" si="16"/>
        <v>2</v>
      </c>
      <c r="AQ73" s="19">
        <f t="shared" si="16"/>
        <v>3</v>
      </c>
    </row>
    <row r="74" spans="1:31" s="36" customFormat="1" ht="19.5" thickBot="1">
      <c r="A74" s="1289" t="s">
        <v>170</v>
      </c>
      <c r="B74" s="1290"/>
      <c r="C74" s="1290"/>
      <c r="D74" s="1290"/>
      <c r="E74" s="1290"/>
      <c r="F74" s="1290"/>
      <c r="G74" s="1290"/>
      <c r="H74" s="1290"/>
      <c r="I74" s="1290"/>
      <c r="J74" s="1290"/>
      <c r="K74" s="1290"/>
      <c r="L74" s="1290"/>
      <c r="M74" s="1290"/>
      <c r="N74" s="1290"/>
      <c r="O74" s="1290"/>
      <c r="P74" s="1290"/>
      <c r="Q74" s="1290"/>
      <c r="R74" s="1290"/>
      <c r="S74" s="1290"/>
      <c r="T74" s="1290"/>
      <c r="U74" s="1290"/>
      <c r="V74" s="1290"/>
      <c r="W74" s="1290"/>
      <c r="X74" s="1290"/>
      <c r="Y74" s="1290"/>
      <c r="Z74" s="1290"/>
      <c r="AA74" s="1290"/>
      <c r="AB74" s="1291"/>
      <c r="AD74" s="19"/>
      <c r="AE74" s="418"/>
    </row>
    <row r="75" spans="1:31" s="36" customFormat="1" ht="19.5" thickBot="1">
      <c r="A75" s="1289" t="s">
        <v>189</v>
      </c>
      <c r="B75" s="1290"/>
      <c r="C75" s="1290"/>
      <c r="D75" s="1290"/>
      <c r="E75" s="1290"/>
      <c r="F75" s="1290"/>
      <c r="G75" s="1290"/>
      <c r="H75" s="1290"/>
      <c r="I75" s="1290"/>
      <c r="J75" s="1290"/>
      <c r="K75" s="1290"/>
      <c r="L75" s="1290"/>
      <c r="M75" s="1290"/>
      <c r="N75" s="1290"/>
      <c r="O75" s="1290"/>
      <c r="P75" s="1290"/>
      <c r="Q75" s="1290"/>
      <c r="R75" s="1290"/>
      <c r="S75" s="1290"/>
      <c r="T75" s="1290"/>
      <c r="U75" s="1290"/>
      <c r="V75" s="1290"/>
      <c r="W75" s="1290"/>
      <c r="X75" s="1290"/>
      <c r="Y75" s="1290"/>
      <c r="Z75" s="1290"/>
      <c r="AA75" s="1290"/>
      <c r="AB75" s="1291"/>
      <c r="AD75" s="19"/>
      <c r="AE75" s="418"/>
    </row>
    <row r="76" spans="1:31" s="36" customFormat="1" ht="39.75" customHeight="1">
      <c r="A76" s="242" t="s">
        <v>171</v>
      </c>
      <c r="B76" s="194" t="s">
        <v>59</v>
      </c>
      <c r="C76" s="191"/>
      <c r="D76" s="195">
        <v>6</v>
      </c>
      <c r="E76" s="195"/>
      <c r="F76" s="185"/>
      <c r="G76" s="196">
        <v>3</v>
      </c>
      <c r="H76" s="144">
        <f>G76*30</f>
        <v>90</v>
      </c>
      <c r="I76" s="27">
        <v>8</v>
      </c>
      <c r="J76" s="26" t="s">
        <v>92</v>
      </c>
      <c r="K76" s="26"/>
      <c r="L76" s="26" t="s">
        <v>94</v>
      </c>
      <c r="M76" s="161">
        <f aca="true" t="shared" si="17" ref="M76:M93">H76-I76</f>
        <v>82</v>
      </c>
      <c r="N76" s="200"/>
      <c r="O76" s="1102"/>
      <c r="P76" s="1103"/>
      <c r="Q76" s="197"/>
      <c r="R76" s="1121"/>
      <c r="S76" s="1122"/>
      <c r="T76" s="201"/>
      <c r="U76" s="925" t="s">
        <v>96</v>
      </c>
      <c r="V76" s="926"/>
      <c r="W76" s="193"/>
      <c r="X76" s="925"/>
      <c r="Y76" s="926"/>
      <c r="Z76" s="202"/>
      <c r="AA76" s="202"/>
      <c r="AB76" s="95"/>
      <c r="AC76" s="36">
        <v>3</v>
      </c>
      <c r="AD76" s="19" t="s">
        <v>287</v>
      </c>
      <c r="AE76" s="418">
        <f>SUMIF(AC$76:AC$93,1,G$76:G$93)</f>
        <v>0</v>
      </c>
    </row>
    <row r="77" spans="1:31" s="36" customFormat="1" ht="19.5" customHeight="1">
      <c r="A77" s="241" t="s">
        <v>172</v>
      </c>
      <c r="B77" s="77" t="s">
        <v>38</v>
      </c>
      <c r="C77" s="31"/>
      <c r="D77" s="29"/>
      <c r="E77" s="29"/>
      <c r="F77" s="32"/>
      <c r="G77" s="329">
        <f>G78+G79+G80</f>
        <v>6</v>
      </c>
      <c r="H77" s="20">
        <f aca="true" t="shared" si="18" ref="H77:H93">G77*30</f>
        <v>180</v>
      </c>
      <c r="I77" s="22">
        <f>J77+K77+L77</f>
        <v>32</v>
      </c>
      <c r="J77" s="26" t="s">
        <v>269</v>
      </c>
      <c r="K77" s="26" t="s">
        <v>48</v>
      </c>
      <c r="L77" s="26" t="s">
        <v>42</v>
      </c>
      <c r="M77" s="147">
        <f t="shared" si="17"/>
        <v>148</v>
      </c>
      <c r="N77" s="150"/>
      <c r="O77" s="968"/>
      <c r="P77" s="969"/>
      <c r="Q77" s="21"/>
      <c r="R77" s="966"/>
      <c r="S77" s="967"/>
      <c r="T77" s="26"/>
      <c r="U77" s="945"/>
      <c r="V77" s="946"/>
      <c r="W77" s="23"/>
      <c r="X77" s="970"/>
      <c r="Y77" s="971"/>
      <c r="Z77" s="33"/>
      <c r="AA77" s="35"/>
      <c r="AB77" s="98"/>
      <c r="AD77" s="19" t="s">
        <v>288</v>
      </c>
      <c r="AE77" s="418">
        <f>SUMIF(AC$76:AC$93,2,G$76:G$93)</f>
        <v>3</v>
      </c>
    </row>
    <row r="78" spans="1:31" s="36" customFormat="1" ht="19.5" customHeight="1">
      <c r="A78" s="198" t="s">
        <v>173</v>
      </c>
      <c r="B78" s="77" t="s">
        <v>38</v>
      </c>
      <c r="C78" s="31"/>
      <c r="D78" s="29">
        <v>8</v>
      </c>
      <c r="E78" s="29"/>
      <c r="F78" s="32"/>
      <c r="G78" s="329">
        <v>2.5</v>
      </c>
      <c r="H78" s="20">
        <f t="shared" si="18"/>
        <v>75</v>
      </c>
      <c r="I78" s="22">
        <v>12</v>
      </c>
      <c r="J78" s="403" t="s">
        <v>96</v>
      </c>
      <c r="K78" s="403" t="s">
        <v>40</v>
      </c>
      <c r="L78" s="26"/>
      <c r="M78" s="147">
        <f t="shared" si="17"/>
        <v>63</v>
      </c>
      <c r="N78" s="150"/>
      <c r="O78" s="968"/>
      <c r="P78" s="969"/>
      <c r="Q78" s="21"/>
      <c r="R78" s="966"/>
      <c r="S78" s="967"/>
      <c r="T78" s="26"/>
      <c r="U78" s="945"/>
      <c r="V78" s="946"/>
      <c r="W78" s="23"/>
      <c r="X78" s="1228" t="s">
        <v>242</v>
      </c>
      <c r="Y78" s="1229"/>
      <c r="Z78" s="33"/>
      <c r="AA78" s="35"/>
      <c r="AB78" s="98"/>
      <c r="AC78" s="36">
        <v>4</v>
      </c>
      <c r="AD78" s="19" t="s">
        <v>289</v>
      </c>
      <c r="AE78" s="418">
        <f>SUMIF(AC$76:AC$93,3,G$76:G$93)</f>
        <v>9.5</v>
      </c>
    </row>
    <row r="79" spans="1:31" s="36" customFormat="1" ht="19.5" customHeight="1">
      <c r="A79" s="198" t="s">
        <v>174</v>
      </c>
      <c r="B79" s="77" t="s">
        <v>38</v>
      </c>
      <c r="C79" s="29">
        <v>9</v>
      </c>
      <c r="D79" s="29"/>
      <c r="E79" s="29"/>
      <c r="F79" s="32"/>
      <c r="G79" s="329">
        <v>2.5</v>
      </c>
      <c r="H79" s="20">
        <f t="shared" si="18"/>
        <v>75</v>
      </c>
      <c r="I79" s="22">
        <v>12</v>
      </c>
      <c r="J79" s="26" t="s">
        <v>239</v>
      </c>
      <c r="K79" s="26"/>
      <c r="L79" s="26" t="s">
        <v>48</v>
      </c>
      <c r="M79" s="147">
        <f t="shared" si="17"/>
        <v>63</v>
      </c>
      <c r="N79" s="150"/>
      <c r="O79" s="968"/>
      <c r="P79" s="969"/>
      <c r="Q79" s="21"/>
      <c r="R79" s="966"/>
      <c r="S79" s="967"/>
      <c r="T79" s="26"/>
      <c r="U79" s="945"/>
      <c r="V79" s="946"/>
      <c r="W79" s="23"/>
      <c r="X79" s="970"/>
      <c r="Y79" s="971"/>
      <c r="Z79" s="357" t="s">
        <v>242</v>
      </c>
      <c r="AA79" s="35"/>
      <c r="AB79" s="98"/>
      <c r="AC79" s="36">
        <v>5</v>
      </c>
      <c r="AD79" s="19" t="s">
        <v>290</v>
      </c>
      <c r="AE79" s="418">
        <f>SUMIF(AC$76:AC$93,4,G$76:G$93)</f>
        <v>17.5</v>
      </c>
    </row>
    <row r="80" spans="1:31" s="36" customFormat="1" ht="39.75" customHeight="1">
      <c r="A80" s="198" t="s">
        <v>175</v>
      </c>
      <c r="B80" s="77" t="s">
        <v>155</v>
      </c>
      <c r="C80" s="31"/>
      <c r="D80" s="29"/>
      <c r="E80" s="29">
        <v>9</v>
      </c>
      <c r="F80" s="32"/>
      <c r="G80" s="329">
        <v>1</v>
      </c>
      <c r="H80" s="20">
        <f t="shared" si="18"/>
        <v>30</v>
      </c>
      <c r="I80" s="390">
        <v>8</v>
      </c>
      <c r="J80" s="26"/>
      <c r="K80" s="26"/>
      <c r="L80" s="403" t="s">
        <v>275</v>
      </c>
      <c r="M80" s="147">
        <f t="shared" si="17"/>
        <v>22</v>
      </c>
      <c r="N80" s="150"/>
      <c r="O80" s="968"/>
      <c r="P80" s="969"/>
      <c r="Q80" s="21"/>
      <c r="R80" s="966"/>
      <c r="S80" s="967"/>
      <c r="T80" s="26"/>
      <c r="U80" s="945"/>
      <c r="V80" s="946"/>
      <c r="W80" s="23"/>
      <c r="X80" s="970"/>
      <c r="Y80" s="971"/>
      <c r="Z80" s="33" t="s">
        <v>275</v>
      </c>
      <c r="AA80" s="35"/>
      <c r="AB80" s="98"/>
      <c r="AC80" s="36">
        <v>5</v>
      </c>
      <c r="AD80" s="19" t="s">
        <v>291</v>
      </c>
      <c r="AE80" s="418">
        <f>SUMIF(AC$76:AC$93,5,G$76:G$93)</f>
        <v>17.5</v>
      </c>
    </row>
    <row r="81" spans="1:29" s="36" customFormat="1" ht="39.75" customHeight="1">
      <c r="A81" s="239" t="s">
        <v>176</v>
      </c>
      <c r="B81" s="75" t="s">
        <v>60</v>
      </c>
      <c r="C81" s="29">
        <v>6</v>
      </c>
      <c r="D81" s="29"/>
      <c r="E81" s="29"/>
      <c r="F81" s="32"/>
      <c r="G81" s="329">
        <v>3.5</v>
      </c>
      <c r="H81" s="20">
        <f>G81*30</f>
        <v>105</v>
      </c>
      <c r="I81" s="22">
        <v>8</v>
      </c>
      <c r="J81" s="26" t="s">
        <v>92</v>
      </c>
      <c r="K81" s="26"/>
      <c r="L81" s="26" t="s">
        <v>94</v>
      </c>
      <c r="M81" s="147">
        <f t="shared" si="17"/>
        <v>97</v>
      </c>
      <c r="N81" s="150"/>
      <c r="O81" s="968"/>
      <c r="P81" s="969"/>
      <c r="Q81" s="21"/>
      <c r="R81" s="966"/>
      <c r="S81" s="967"/>
      <c r="T81" s="41"/>
      <c r="U81" s="1292" t="s">
        <v>96</v>
      </c>
      <c r="V81" s="1293"/>
      <c r="W81" s="33"/>
      <c r="X81" s="970"/>
      <c r="Y81" s="971"/>
      <c r="Z81" s="48"/>
      <c r="AA81" s="48"/>
      <c r="AB81" s="98"/>
      <c r="AC81" s="36">
        <v>3</v>
      </c>
    </row>
    <row r="82" spans="1:29" s="36" customFormat="1" ht="18.75">
      <c r="A82" s="239" t="s">
        <v>177</v>
      </c>
      <c r="B82" s="79" t="s">
        <v>62</v>
      </c>
      <c r="C82" s="66"/>
      <c r="D82" s="67">
        <v>4</v>
      </c>
      <c r="E82" s="67"/>
      <c r="F82" s="68"/>
      <c r="G82" s="65">
        <v>3</v>
      </c>
      <c r="H82" s="20">
        <f t="shared" si="18"/>
        <v>90</v>
      </c>
      <c r="I82" s="22">
        <v>8</v>
      </c>
      <c r="J82" s="26" t="s">
        <v>96</v>
      </c>
      <c r="K82" s="26"/>
      <c r="L82" s="26"/>
      <c r="M82" s="147">
        <f t="shared" si="17"/>
        <v>82</v>
      </c>
      <c r="N82" s="150"/>
      <c r="O82" s="968"/>
      <c r="P82" s="969"/>
      <c r="Q82" s="21"/>
      <c r="R82" s="1226" t="s">
        <v>96</v>
      </c>
      <c r="S82" s="1227"/>
      <c r="T82" s="26"/>
      <c r="U82" s="945"/>
      <c r="V82" s="946"/>
      <c r="W82" s="23"/>
      <c r="X82" s="970"/>
      <c r="Y82" s="971"/>
      <c r="Z82" s="33"/>
      <c r="AA82" s="33"/>
      <c r="AB82" s="98"/>
      <c r="AC82" s="36">
        <v>2</v>
      </c>
    </row>
    <row r="83" spans="1:28" s="36" customFormat="1" ht="37.5">
      <c r="A83" s="239" t="s">
        <v>178</v>
      </c>
      <c r="B83" s="37" t="s">
        <v>51</v>
      </c>
      <c r="C83" s="29">
        <v>8</v>
      </c>
      <c r="D83" s="29"/>
      <c r="E83" s="29"/>
      <c r="F83" s="32"/>
      <c r="G83" s="329">
        <f>G84+G85</f>
        <v>6</v>
      </c>
      <c r="H83" s="20">
        <f aca="true" t="shared" si="19" ref="H83:M83">H84+H85</f>
        <v>180</v>
      </c>
      <c r="I83" s="20">
        <f t="shared" si="19"/>
        <v>16</v>
      </c>
      <c r="J83" s="26" t="s">
        <v>239</v>
      </c>
      <c r="K83" s="20"/>
      <c r="L83" s="26" t="s">
        <v>239</v>
      </c>
      <c r="M83" s="20">
        <f t="shared" si="19"/>
        <v>164</v>
      </c>
      <c r="N83" s="150"/>
      <c r="O83" s="968"/>
      <c r="P83" s="969"/>
      <c r="Q83" s="21"/>
      <c r="R83" s="966"/>
      <c r="S83" s="967"/>
      <c r="T83" s="26"/>
      <c r="U83" s="945"/>
      <c r="V83" s="946"/>
      <c r="W83" s="23"/>
      <c r="X83" s="970"/>
      <c r="Y83" s="971"/>
      <c r="Z83" s="35"/>
      <c r="AA83" s="33"/>
      <c r="AB83" s="98"/>
    </row>
    <row r="84" spans="1:29" s="445" customFormat="1" ht="37.5">
      <c r="A84" s="446" t="s">
        <v>200</v>
      </c>
      <c r="B84" s="447" t="s">
        <v>51</v>
      </c>
      <c r="C84" s="448">
        <v>8</v>
      </c>
      <c r="D84" s="448"/>
      <c r="E84" s="448"/>
      <c r="F84" s="449"/>
      <c r="G84" s="450">
        <v>5</v>
      </c>
      <c r="H84" s="451">
        <f>G84*30</f>
        <v>150</v>
      </c>
      <c r="I84" s="452">
        <v>12</v>
      </c>
      <c r="J84" s="453" t="s">
        <v>96</v>
      </c>
      <c r="K84" s="453"/>
      <c r="L84" s="453" t="s">
        <v>40</v>
      </c>
      <c r="M84" s="454">
        <f>H84-I84</f>
        <v>138</v>
      </c>
      <c r="N84" s="455"/>
      <c r="O84" s="1135"/>
      <c r="P84" s="1136"/>
      <c r="Q84" s="456"/>
      <c r="R84" s="1119"/>
      <c r="S84" s="1120"/>
      <c r="T84" s="429"/>
      <c r="U84" s="1170"/>
      <c r="V84" s="1171"/>
      <c r="W84" s="457"/>
      <c r="X84" s="1294" t="s">
        <v>242</v>
      </c>
      <c r="Y84" s="1295"/>
      <c r="Z84" s="458"/>
      <c r="AA84" s="459"/>
      <c r="AB84" s="460"/>
      <c r="AC84" s="445">
        <v>4</v>
      </c>
    </row>
    <row r="85" spans="1:29" s="36" customFormat="1" ht="37.5">
      <c r="A85" s="239" t="s">
        <v>201</v>
      </c>
      <c r="B85" s="37" t="s">
        <v>199</v>
      </c>
      <c r="C85" s="38"/>
      <c r="D85" s="39"/>
      <c r="E85" s="39"/>
      <c r="F85" s="32">
        <v>8</v>
      </c>
      <c r="G85" s="393">
        <v>1</v>
      </c>
      <c r="H85" s="28">
        <f>G85*30</f>
        <v>30</v>
      </c>
      <c r="I85" s="40">
        <v>4</v>
      </c>
      <c r="J85" s="41"/>
      <c r="K85" s="41"/>
      <c r="L85" s="41" t="s">
        <v>40</v>
      </c>
      <c r="M85" s="164">
        <f>H85-I85</f>
        <v>26</v>
      </c>
      <c r="N85" s="255"/>
      <c r="O85" s="968"/>
      <c r="P85" s="969"/>
      <c r="Q85" s="41"/>
      <c r="R85" s="966"/>
      <c r="S85" s="967"/>
      <c r="T85" s="41"/>
      <c r="U85" s="945"/>
      <c r="V85" s="946"/>
      <c r="W85" s="33"/>
      <c r="X85" s="972" t="s">
        <v>40</v>
      </c>
      <c r="Y85" s="973"/>
      <c r="AA85" s="33"/>
      <c r="AB85" s="98"/>
      <c r="AC85" s="36">
        <v>4</v>
      </c>
    </row>
    <row r="86" spans="1:29" s="36" customFormat="1" ht="37.5">
      <c r="A86" s="239" t="s">
        <v>179</v>
      </c>
      <c r="B86" s="84" t="s">
        <v>35</v>
      </c>
      <c r="C86" s="39">
        <v>10</v>
      </c>
      <c r="D86" s="39"/>
      <c r="E86" s="29"/>
      <c r="F86" s="32"/>
      <c r="G86" s="20">
        <v>7</v>
      </c>
      <c r="H86" s="20">
        <f>G86*30</f>
        <v>210</v>
      </c>
      <c r="I86" s="22">
        <v>12</v>
      </c>
      <c r="J86" s="26" t="s">
        <v>239</v>
      </c>
      <c r="K86" s="26" t="s">
        <v>238</v>
      </c>
      <c r="L86" s="26" t="s">
        <v>238</v>
      </c>
      <c r="M86" s="147">
        <f>H86-I86</f>
        <v>198</v>
      </c>
      <c r="N86" s="150"/>
      <c r="O86" s="968"/>
      <c r="P86" s="969"/>
      <c r="Q86" s="21"/>
      <c r="R86" s="966"/>
      <c r="S86" s="967"/>
      <c r="T86" s="21"/>
      <c r="U86" s="945"/>
      <c r="V86" s="946"/>
      <c r="W86" s="33"/>
      <c r="X86" s="972"/>
      <c r="Y86" s="973"/>
      <c r="Z86" s="33"/>
      <c r="AA86" s="357" t="s">
        <v>242</v>
      </c>
      <c r="AB86" s="98"/>
      <c r="AC86" s="36">
        <v>5</v>
      </c>
    </row>
    <row r="87" spans="1:29" s="36" customFormat="1" ht="19.5" customHeight="1">
      <c r="A87" s="239" t="s">
        <v>180</v>
      </c>
      <c r="B87" s="83" t="s">
        <v>37</v>
      </c>
      <c r="C87" s="29">
        <v>7</v>
      </c>
      <c r="D87" s="29"/>
      <c r="E87" s="29"/>
      <c r="F87" s="32"/>
      <c r="G87" s="20">
        <v>6</v>
      </c>
      <c r="H87" s="20">
        <f t="shared" si="18"/>
        <v>180</v>
      </c>
      <c r="I87" s="22">
        <v>12</v>
      </c>
      <c r="J87" s="26" t="s">
        <v>239</v>
      </c>
      <c r="K87" s="26"/>
      <c r="L87" s="26" t="s">
        <v>48</v>
      </c>
      <c r="M87" s="147">
        <f t="shared" si="17"/>
        <v>168</v>
      </c>
      <c r="N87" s="150"/>
      <c r="O87" s="968"/>
      <c r="P87" s="969"/>
      <c r="Q87" s="21"/>
      <c r="R87" s="966"/>
      <c r="S87" s="967"/>
      <c r="T87" s="26"/>
      <c r="U87" s="945"/>
      <c r="V87" s="946"/>
      <c r="W87" s="357" t="s">
        <v>242</v>
      </c>
      <c r="X87" s="972"/>
      <c r="Y87" s="973"/>
      <c r="Z87" s="33"/>
      <c r="AA87" s="33"/>
      <c r="AB87" s="98"/>
      <c r="AC87" s="36">
        <v>4</v>
      </c>
    </row>
    <row r="88" spans="1:29" s="36" customFormat="1" ht="18.75">
      <c r="A88" s="244" t="s">
        <v>181</v>
      </c>
      <c r="B88" s="254" t="s">
        <v>187</v>
      </c>
      <c r="C88" s="29">
        <v>7</v>
      </c>
      <c r="D88" s="29"/>
      <c r="E88" s="29"/>
      <c r="F88" s="32"/>
      <c r="G88" s="20">
        <v>3</v>
      </c>
      <c r="H88" s="20">
        <f t="shared" si="18"/>
        <v>90</v>
      </c>
      <c r="I88" s="22">
        <v>8</v>
      </c>
      <c r="J88" s="26" t="s">
        <v>96</v>
      </c>
      <c r="K88" s="26"/>
      <c r="L88" s="26"/>
      <c r="M88" s="147">
        <f>H88-I88</f>
        <v>82</v>
      </c>
      <c r="N88" s="150"/>
      <c r="O88" s="968"/>
      <c r="P88" s="969"/>
      <c r="Q88" s="21"/>
      <c r="R88" s="966"/>
      <c r="S88" s="967"/>
      <c r="T88" s="26"/>
      <c r="U88" s="945"/>
      <c r="V88" s="946"/>
      <c r="W88" s="33" t="s">
        <v>96</v>
      </c>
      <c r="X88" s="972"/>
      <c r="Y88" s="973"/>
      <c r="Z88" s="33"/>
      <c r="AA88" s="33"/>
      <c r="AB88" s="98"/>
      <c r="AC88" s="36">
        <v>4</v>
      </c>
    </row>
    <row r="89" spans="1:29" s="36" customFormat="1" ht="19.5" customHeight="1">
      <c r="A89" s="239" t="s">
        <v>182</v>
      </c>
      <c r="B89" s="84" t="s">
        <v>63</v>
      </c>
      <c r="C89" s="31"/>
      <c r="D89" s="29">
        <v>6</v>
      </c>
      <c r="E89" s="29"/>
      <c r="F89" s="32"/>
      <c r="G89" s="20">
        <v>3</v>
      </c>
      <c r="H89" s="20">
        <f>G89*30</f>
        <v>90</v>
      </c>
      <c r="I89" s="22">
        <v>8</v>
      </c>
      <c r="J89" s="21" t="s">
        <v>96</v>
      </c>
      <c r="K89" s="21"/>
      <c r="L89" s="21"/>
      <c r="M89" s="147">
        <f t="shared" si="17"/>
        <v>82</v>
      </c>
      <c r="N89" s="150"/>
      <c r="O89" s="968"/>
      <c r="P89" s="969"/>
      <c r="Q89" s="21"/>
      <c r="R89" s="966"/>
      <c r="S89" s="967"/>
      <c r="T89" s="21"/>
      <c r="U89" s="1228" t="s">
        <v>96</v>
      </c>
      <c r="V89" s="1229"/>
      <c r="W89" s="33"/>
      <c r="X89" s="972"/>
      <c r="Y89" s="973"/>
      <c r="Z89" s="33"/>
      <c r="AA89" s="33"/>
      <c r="AB89" s="98"/>
      <c r="AC89" s="36">
        <v>3</v>
      </c>
    </row>
    <row r="90" spans="1:28" s="46" customFormat="1" ht="37.5">
      <c r="A90" s="243" t="s">
        <v>183</v>
      </c>
      <c r="B90" s="77" t="s">
        <v>56</v>
      </c>
      <c r="C90" s="31"/>
      <c r="D90" s="29"/>
      <c r="E90" s="29"/>
      <c r="F90" s="32"/>
      <c r="G90" s="20">
        <v>7</v>
      </c>
      <c r="H90" s="20">
        <f t="shared" si="18"/>
        <v>210</v>
      </c>
      <c r="I90" s="22">
        <f>J90+K90+L90</f>
        <v>26</v>
      </c>
      <c r="J90" s="26" t="s">
        <v>269</v>
      </c>
      <c r="K90" s="26"/>
      <c r="L90" s="26" t="s">
        <v>41</v>
      </c>
      <c r="M90" s="147">
        <f t="shared" si="17"/>
        <v>184</v>
      </c>
      <c r="N90" s="150"/>
      <c r="O90" s="968"/>
      <c r="P90" s="969"/>
      <c r="Q90" s="21"/>
      <c r="R90" s="966"/>
      <c r="S90" s="967"/>
      <c r="T90" s="26"/>
      <c r="U90" s="945"/>
      <c r="V90" s="946"/>
      <c r="W90" s="23"/>
      <c r="X90" s="972"/>
      <c r="Y90" s="973"/>
      <c r="Z90" s="33"/>
      <c r="AA90" s="33"/>
      <c r="AB90" s="98"/>
    </row>
    <row r="91" spans="1:29" s="46" customFormat="1" ht="37.5">
      <c r="A91" s="198" t="s">
        <v>184</v>
      </c>
      <c r="B91" s="77" t="s">
        <v>56</v>
      </c>
      <c r="C91" s="31"/>
      <c r="D91" s="29">
        <v>9</v>
      </c>
      <c r="E91" s="29"/>
      <c r="F91" s="32"/>
      <c r="G91" s="332">
        <v>3</v>
      </c>
      <c r="H91" s="20">
        <f t="shared" si="18"/>
        <v>90</v>
      </c>
      <c r="I91" s="22">
        <v>12</v>
      </c>
      <c r="J91" s="26" t="s">
        <v>239</v>
      </c>
      <c r="K91" s="26"/>
      <c r="L91" s="26" t="s">
        <v>48</v>
      </c>
      <c r="M91" s="199">
        <f t="shared" si="17"/>
        <v>78</v>
      </c>
      <c r="N91" s="203"/>
      <c r="O91" s="968"/>
      <c r="P91" s="969"/>
      <c r="Q91" s="78"/>
      <c r="R91" s="966"/>
      <c r="S91" s="967"/>
      <c r="T91" s="128"/>
      <c r="U91" s="945"/>
      <c r="V91" s="946"/>
      <c r="W91" s="129"/>
      <c r="X91" s="972"/>
      <c r="Y91" s="973"/>
      <c r="Z91" s="410" t="s">
        <v>242</v>
      </c>
      <c r="AA91" s="410"/>
      <c r="AB91" s="98"/>
      <c r="AC91" s="46">
        <v>5</v>
      </c>
    </row>
    <row r="92" spans="1:29" s="36" customFormat="1" ht="37.5">
      <c r="A92" s="198" t="s">
        <v>185</v>
      </c>
      <c r="B92" s="77" t="s">
        <v>56</v>
      </c>
      <c r="C92" s="29">
        <v>10</v>
      </c>
      <c r="D92" s="29"/>
      <c r="E92" s="29"/>
      <c r="F92" s="32"/>
      <c r="G92" s="332">
        <v>3</v>
      </c>
      <c r="H92" s="20">
        <f t="shared" si="18"/>
        <v>90</v>
      </c>
      <c r="I92" s="82">
        <v>10</v>
      </c>
      <c r="J92" s="128" t="s">
        <v>96</v>
      </c>
      <c r="K92" s="128"/>
      <c r="L92" s="128" t="s">
        <v>234</v>
      </c>
      <c r="M92" s="199">
        <f t="shared" si="17"/>
        <v>80</v>
      </c>
      <c r="N92" s="203"/>
      <c r="O92" s="968"/>
      <c r="P92" s="969"/>
      <c r="Q92" s="78"/>
      <c r="R92" s="966"/>
      <c r="S92" s="967"/>
      <c r="T92" s="128"/>
      <c r="U92" s="945"/>
      <c r="V92" s="946"/>
      <c r="W92" s="129"/>
      <c r="X92" s="972"/>
      <c r="Y92" s="973"/>
      <c r="Z92" s="410"/>
      <c r="AA92" s="410" t="s">
        <v>236</v>
      </c>
      <c r="AB92" s="98"/>
      <c r="AC92" s="36">
        <v>5</v>
      </c>
    </row>
    <row r="93" spans="1:29" s="36" customFormat="1" ht="38.25" thickBot="1">
      <c r="A93" s="198" t="s">
        <v>186</v>
      </c>
      <c r="B93" s="204" t="s">
        <v>156</v>
      </c>
      <c r="C93" s="175"/>
      <c r="D93" s="174"/>
      <c r="E93" s="174">
        <v>10</v>
      </c>
      <c r="F93" s="176"/>
      <c r="G93" s="331">
        <v>1</v>
      </c>
      <c r="H93" s="151">
        <f t="shared" si="18"/>
        <v>30</v>
      </c>
      <c r="I93" s="152">
        <v>4</v>
      </c>
      <c r="J93" s="205"/>
      <c r="K93" s="205"/>
      <c r="L93" s="205" t="s">
        <v>40</v>
      </c>
      <c r="M93" s="153">
        <f t="shared" si="17"/>
        <v>26</v>
      </c>
      <c r="N93" s="154"/>
      <c r="O93" s="968"/>
      <c r="P93" s="969"/>
      <c r="Q93" s="155"/>
      <c r="R93" s="966"/>
      <c r="S93" s="967"/>
      <c r="T93" s="205"/>
      <c r="U93" s="945"/>
      <c r="V93" s="946"/>
      <c r="W93" s="156"/>
      <c r="X93" s="972"/>
      <c r="Y93" s="973"/>
      <c r="Z93" s="177"/>
      <c r="AA93" s="177" t="s">
        <v>40</v>
      </c>
      <c r="AB93" s="179"/>
      <c r="AC93" s="36">
        <v>5</v>
      </c>
    </row>
    <row r="94" spans="1:28" s="36" customFormat="1" ht="19.5" thickBot="1">
      <c r="A94" s="1296" t="s">
        <v>190</v>
      </c>
      <c r="B94" s="1297"/>
      <c r="C94" s="297"/>
      <c r="D94" s="297"/>
      <c r="E94" s="297"/>
      <c r="F94" s="60"/>
      <c r="G94" s="306">
        <f>G76+G77+G81+G82+G83+G87+G86+G88+G89+G90</f>
        <v>47.5</v>
      </c>
      <c r="H94" s="298">
        <f aca="true" t="shared" si="20" ref="H94:M94">H76+H77+H81+H82+H83+H87+H86+H88+H89+H90</f>
        <v>1425</v>
      </c>
      <c r="I94" s="298">
        <f t="shared" si="20"/>
        <v>138</v>
      </c>
      <c r="J94" s="298"/>
      <c r="K94" s="298"/>
      <c r="L94" s="298"/>
      <c r="M94" s="298">
        <f t="shared" si="20"/>
        <v>1287</v>
      </c>
      <c r="N94" s="307"/>
      <c r="O94" s="1270"/>
      <c r="P94" s="1271"/>
      <c r="Q94" s="308"/>
      <c r="R94" s="1266" t="s">
        <v>96</v>
      </c>
      <c r="S94" s="1267"/>
      <c r="T94" s="295"/>
      <c r="U94" s="1256" t="s">
        <v>276</v>
      </c>
      <c r="V94" s="1257"/>
      <c r="W94" s="398" t="s">
        <v>264</v>
      </c>
      <c r="X94" s="1256" t="s">
        <v>272</v>
      </c>
      <c r="Y94" s="1257"/>
      <c r="Z94" s="398" t="s">
        <v>277</v>
      </c>
      <c r="AA94" s="398" t="s">
        <v>270</v>
      </c>
      <c r="AB94" s="305"/>
    </row>
    <row r="95" spans="1:28" s="36" customFormat="1" ht="18.75">
      <c r="A95" s="1298" t="s">
        <v>203</v>
      </c>
      <c r="B95" s="1299"/>
      <c r="C95" s="1299"/>
      <c r="D95" s="1299"/>
      <c r="E95" s="1299"/>
      <c r="F95" s="1299"/>
      <c r="G95" s="1299"/>
      <c r="H95" s="1299"/>
      <c r="I95" s="1299"/>
      <c r="J95" s="1299"/>
      <c r="K95" s="1299"/>
      <c r="L95" s="1299"/>
      <c r="M95" s="1299"/>
      <c r="N95" s="1299"/>
      <c r="O95" s="1299"/>
      <c r="P95" s="1299"/>
      <c r="Q95" s="1299"/>
      <c r="R95" s="1299"/>
      <c r="S95" s="1299"/>
      <c r="T95" s="1299"/>
      <c r="U95" s="1299"/>
      <c r="V95" s="1299"/>
      <c r="W95" s="1299"/>
      <c r="X95" s="1299"/>
      <c r="Y95" s="1299"/>
      <c r="Z95" s="1299"/>
      <c r="AA95" s="1299"/>
      <c r="AB95" s="1300"/>
    </row>
    <row r="96" spans="1:28" s="36" customFormat="1" ht="30" customHeight="1">
      <c r="A96" s="1301" t="s">
        <v>205</v>
      </c>
      <c r="B96" s="1302"/>
      <c r="C96" s="1302"/>
      <c r="D96" s="1302"/>
      <c r="E96" s="1302"/>
      <c r="F96" s="1302"/>
      <c r="G96" s="1302"/>
      <c r="H96" s="1302"/>
      <c r="I96" s="1302"/>
      <c r="J96" s="1302"/>
      <c r="K96" s="1302"/>
      <c r="L96" s="1302"/>
      <c r="M96" s="1302"/>
      <c r="N96" s="1302"/>
      <c r="O96" s="1302"/>
      <c r="P96" s="1302"/>
      <c r="Q96" s="1302"/>
      <c r="R96" s="1302"/>
      <c r="S96" s="1302"/>
      <c r="T96" s="1302"/>
      <c r="U96" s="1302"/>
      <c r="V96" s="1302"/>
      <c r="W96" s="1302"/>
      <c r="X96" s="1302"/>
      <c r="Y96" s="1302"/>
      <c r="Z96" s="1302"/>
      <c r="AA96" s="1302"/>
      <c r="AB96" s="1303"/>
    </row>
    <row r="97" spans="1:31" s="36" customFormat="1" ht="22.5" customHeight="1">
      <c r="A97" s="243" t="s">
        <v>191</v>
      </c>
      <c r="B97" s="245" t="s">
        <v>100</v>
      </c>
      <c r="C97" s="66"/>
      <c r="D97" s="67">
        <v>10</v>
      </c>
      <c r="E97" s="67"/>
      <c r="F97" s="68"/>
      <c r="G97" s="389">
        <v>3</v>
      </c>
      <c r="H97" s="65">
        <f aca="true" t="shared" si="21" ref="H97:H103">G97*30</f>
        <v>90</v>
      </c>
      <c r="I97" s="69">
        <v>8</v>
      </c>
      <c r="J97" s="70" t="s">
        <v>96</v>
      </c>
      <c r="K97" s="70"/>
      <c r="L97" s="70"/>
      <c r="M97" s="207">
        <f aca="true" t="shared" si="22" ref="M97:M103">H97-I97</f>
        <v>82</v>
      </c>
      <c r="N97" s="210"/>
      <c r="O97" s="968"/>
      <c r="P97" s="969"/>
      <c r="Q97" s="70"/>
      <c r="R97" s="966"/>
      <c r="S97" s="967"/>
      <c r="T97" s="71"/>
      <c r="U97" s="945"/>
      <c r="V97" s="946"/>
      <c r="W97" s="72"/>
      <c r="X97" s="970"/>
      <c r="Y97" s="971"/>
      <c r="Z97" s="73"/>
      <c r="AA97" s="411" t="s">
        <v>96</v>
      </c>
      <c r="AB97" s="211"/>
      <c r="AC97" s="36">
        <v>5</v>
      </c>
      <c r="AD97" s="19" t="s">
        <v>287</v>
      </c>
      <c r="AE97" s="418">
        <f>SUMIF(AC$97:AC$103,1,G$97:G$103)</f>
        <v>0</v>
      </c>
    </row>
    <row r="98" spans="1:31" s="46" customFormat="1" ht="19.5" customHeight="1">
      <c r="A98" s="243" t="s">
        <v>192</v>
      </c>
      <c r="B98" s="86" t="s">
        <v>61</v>
      </c>
      <c r="C98" s="24"/>
      <c r="D98" s="25">
        <v>10</v>
      </c>
      <c r="E98" s="25"/>
      <c r="F98" s="24"/>
      <c r="G98" s="396">
        <v>3</v>
      </c>
      <c r="H98" s="65">
        <f t="shared" si="21"/>
        <v>90</v>
      </c>
      <c r="I98" s="22">
        <v>8</v>
      </c>
      <c r="J98" s="70" t="s">
        <v>96</v>
      </c>
      <c r="K98" s="70"/>
      <c r="L98" s="70"/>
      <c r="M98" s="147">
        <f t="shared" si="22"/>
        <v>82</v>
      </c>
      <c r="N98" s="208"/>
      <c r="O98" s="947"/>
      <c r="P98" s="948"/>
      <c r="Q98" s="24"/>
      <c r="R98" s="966"/>
      <c r="S98" s="967"/>
      <c r="T98" s="24"/>
      <c r="U98" s="945"/>
      <c r="V98" s="946"/>
      <c r="W98" s="24"/>
      <c r="X98" s="970"/>
      <c r="Y98" s="971"/>
      <c r="Z98" s="24"/>
      <c r="AA98" s="357" t="s">
        <v>96</v>
      </c>
      <c r="AB98" s="209"/>
      <c r="AC98" s="46">
        <v>5</v>
      </c>
      <c r="AD98" s="19" t="s">
        <v>288</v>
      </c>
      <c r="AE98" s="418">
        <f>SUMIF(AC$97:AC$103,2,G$97:G$103)</f>
        <v>6</v>
      </c>
    </row>
    <row r="99" spans="1:31" s="46" customFormat="1" ht="39.75" customHeight="1">
      <c r="A99" s="243" t="s">
        <v>193</v>
      </c>
      <c r="B99" s="87" t="s">
        <v>99</v>
      </c>
      <c r="C99" s="24"/>
      <c r="D99" s="25">
        <v>9</v>
      </c>
      <c r="E99" s="25"/>
      <c r="F99" s="24"/>
      <c r="G99" s="20">
        <v>3</v>
      </c>
      <c r="H99" s="65">
        <f t="shared" si="21"/>
        <v>90</v>
      </c>
      <c r="I99" s="22">
        <v>4</v>
      </c>
      <c r="J99" s="70" t="s">
        <v>40</v>
      </c>
      <c r="K99" s="70"/>
      <c r="L99" s="70"/>
      <c r="M99" s="147">
        <f t="shared" si="22"/>
        <v>86</v>
      </c>
      <c r="N99" s="208"/>
      <c r="O99" s="947"/>
      <c r="P99" s="948"/>
      <c r="Q99" s="24"/>
      <c r="R99" s="966"/>
      <c r="S99" s="967"/>
      <c r="T99" s="24"/>
      <c r="U99" s="945"/>
      <c r="V99" s="946"/>
      <c r="W99" s="24"/>
      <c r="X99" s="970"/>
      <c r="Y99" s="971"/>
      <c r="Z99" s="33" t="s">
        <v>40</v>
      </c>
      <c r="AA99" s="24"/>
      <c r="AB99" s="209"/>
      <c r="AC99" s="46">
        <v>5</v>
      </c>
      <c r="AD99" s="19" t="s">
        <v>289</v>
      </c>
      <c r="AE99" s="418">
        <f>SUMIF(AC$97:AC$103,3,G$97:G$103)</f>
        <v>3</v>
      </c>
    </row>
    <row r="100" spans="1:31" s="46" customFormat="1" ht="57" customHeight="1">
      <c r="A100" s="243" t="s">
        <v>194</v>
      </c>
      <c r="B100" s="126" t="s">
        <v>88</v>
      </c>
      <c r="C100" s="80"/>
      <c r="D100" s="81">
        <v>4</v>
      </c>
      <c r="E100" s="80"/>
      <c r="F100" s="80"/>
      <c r="G100" s="81">
        <v>3</v>
      </c>
      <c r="H100" s="65">
        <f t="shared" si="21"/>
        <v>90</v>
      </c>
      <c r="I100" s="69">
        <v>4</v>
      </c>
      <c r="J100" s="70" t="s">
        <v>40</v>
      </c>
      <c r="K100" s="70"/>
      <c r="L100" s="70"/>
      <c r="M100" s="207">
        <f t="shared" si="22"/>
        <v>86</v>
      </c>
      <c r="N100" s="210"/>
      <c r="O100" s="947"/>
      <c r="P100" s="948"/>
      <c r="Q100" s="70"/>
      <c r="R100" s="966" t="s">
        <v>40</v>
      </c>
      <c r="S100" s="967"/>
      <c r="T100" s="70"/>
      <c r="U100" s="945"/>
      <c r="V100" s="946"/>
      <c r="W100" s="73"/>
      <c r="X100" s="970"/>
      <c r="Y100" s="971"/>
      <c r="Z100" s="73"/>
      <c r="AA100" s="73"/>
      <c r="AB100" s="211"/>
      <c r="AC100" s="46">
        <v>2</v>
      </c>
      <c r="AD100" s="19" t="s">
        <v>290</v>
      </c>
      <c r="AE100" s="418">
        <f>SUMIF(AC$97:AC$103,4,G$97:G$103)</f>
        <v>0</v>
      </c>
    </row>
    <row r="101" spans="1:31" s="46" customFormat="1" ht="39.75" customHeight="1">
      <c r="A101" s="238" t="s">
        <v>195</v>
      </c>
      <c r="B101" s="212" t="s">
        <v>69</v>
      </c>
      <c r="C101" s="157"/>
      <c r="D101" s="213">
        <v>10</v>
      </c>
      <c r="E101" s="213"/>
      <c r="F101" s="157"/>
      <c r="G101" s="151">
        <v>3</v>
      </c>
      <c r="H101" s="214">
        <f t="shared" si="21"/>
        <v>90</v>
      </c>
      <c r="I101" s="152">
        <v>4</v>
      </c>
      <c r="J101" s="215" t="s">
        <v>40</v>
      </c>
      <c r="K101" s="215"/>
      <c r="L101" s="215"/>
      <c r="M101" s="153">
        <f t="shared" si="22"/>
        <v>86</v>
      </c>
      <c r="N101" s="216"/>
      <c r="O101" s="947"/>
      <c r="P101" s="948"/>
      <c r="Q101" s="157"/>
      <c r="R101" s="931"/>
      <c r="S101" s="932"/>
      <c r="T101" s="157"/>
      <c r="U101" s="945"/>
      <c r="V101" s="946"/>
      <c r="W101" s="157"/>
      <c r="X101" s="970"/>
      <c r="Y101" s="971"/>
      <c r="Z101" s="177"/>
      <c r="AA101" s="157" t="s">
        <v>40</v>
      </c>
      <c r="AB101" s="217"/>
      <c r="AC101" s="46">
        <v>5</v>
      </c>
      <c r="AD101" s="19" t="s">
        <v>291</v>
      </c>
      <c r="AE101" s="418">
        <f>SUMIF(AC$97:AC$103,5,G$97:G$103)</f>
        <v>12</v>
      </c>
    </row>
    <row r="102" spans="1:31" s="46" customFormat="1" ht="24.75" customHeight="1">
      <c r="A102" s="238" t="s">
        <v>207</v>
      </c>
      <c r="B102" s="87" t="s">
        <v>206</v>
      </c>
      <c r="C102" s="31"/>
      <c r="D102" s="29">
        <v>4</v>
      </c>
      <c r="E102" s="29"/>
      <c r="F102" s="32"/>
      <c r="G102" s="20">
        <v>3</v>
      </c>
      <c r="H102" s="65">
        <f t="shared" si="21"/>
        <v>90</v>
      </c>
      <c r="I102" s="22">
        <v>8</v>
      </c>
      <c r="J102" s="333" t="s">
        <v>40</v>
      </c>
      <c r="K102" s="333"/>
      <c r="L102" s="333" t="s">
        <v>40</v>
      </c>
      <c r="M102" s="391">
        <f t="shared" si="22"/>
        <v>82</v>
      </c>
      <c r="N102" s="356"/>
      <c r="O102" s="1304"/>
      <c r="P102" s="1305"/>
      <c r="Q102" s="333"/>
      <c r="R102" s="1226" t="s">
        <v>96</v>
      </c>
      <c r="S102" s="1227"/>
      <c r="T102" s="24"/>
      <c r="U102" s="945"/>
      <c r="V102" s="946"/>
      <c r="W102" s="24"/>
      <c r="X102" s="970"/>
      <c r="Y102" s="971"/>
      <c r="Z102" s="33"/>
      <c r="AA102" s="24"/>
      <c r="AB102" s="24"/>
      <c r="AC102" s="46">
        <v>2</v>
      </c>
      <c r="AE102" s="422">
        <f>SUM(AE97:AE101)</f>
        <v>21</v>
      </c>
    </row>
    <row r="103" spans="1:29" s="46" customFormat="1" ht="39.75" customHeight="1">
      <c r="A103" s="238" t="s">
        <v>208</v>
      </c>
      <c r="B103" s="173" t="s">
        <v>86</v>
      </c>
      <c r="C103" s="174"/>
      <c r="D103" s="412">
        <v>5</v>
      </c>
      <c r="E103" s="175"/>
      <c r="F103" s="176"/>
      <c r="G103" s="151">
        <v>3</v>
      </c>
      <c r="H103" s="151">
        <f t="shared" si="21"/>
        <v>90</v>
      </c>
      <c r="I103" s="152">
        <v>8</v>
      </c>
      <c r="J103" s="155" t="s">
        <v>92</v>
      </c>
      <c r="K103" s="155"/>
      <c r="L103" s="155" t="s">
        <v>94</v>
      </c>
      <c r="M103" s="153">
        <f t="shared" si="22"/>
        <v>82</v>
      </c>
      <c r="N103" s="154"/>
      <c r="O103" s="947"/>
      <c r="P103" s="948"/>
      <c r="Q103" s="155"/>
      <c r="R103" s="966"/>
      <c r="S103" s="967"/>
      <c r="T103" s="367" t="s">
        <v>96</v>
      </c>
      <c r="U103" s="966"/>
      <c r="V103" s="967"/>
      <c r="W103" s="24"/>
      <c r="X103" s="970"/>
      <c r="Y103" s="971"/>
      <c r="Z103" s="33"/>
      <c r="AA103" s="24"/>
      <c r="AB103" s="24"/>
      <c r="AC103" s="46">
        <v>3</v>
      </c>
    </row>
    <row r="104" spans="1:28" s="46" customFormat="1" ht="30.75" customHeight="1">
      <c r="A104" s="1306" t="s">
        <v>215</v>
      </c>
      <c r="B104" s="1307"/>
      <c r="C104" s="1308"/>
      <c r="D104" s="1308"/>
      <c r="E104" s="1308"/>
      <c r="F104" s="1308"/>
      <c r="G104" s="1308"/>
      <c r="H104" s="1308"/>
      <c r="I104" s="1308"/>
      <c r="J104" s="1308"/>
      <c r="K104" s="1308"/>
      <c r="L104" s="1308"/>
      <c r="M104" s="1308"/>
      <c r="N104" s="1308"/>
      <c r="O104" s="1308"/>
      <c r="P104" s="1308"/>
      <c r="Q104" s="1308"/>
      <c r="R104" s="1308"/>
      <c r="S104" s="1308"/>
      <c r="T104" s="1308"/>
      <c r="U104" s="1308"/>
      <c r="V104" s="1308"/>
      <c r="W104" s="1308"/>
      <c r="X104" s="1308"/>
      <c r="Y104" s="1308"/>
      <c r="Z104" s="1308"/>
      <c r="AA104" s="1308"/>
      <c r="AB104" s="1309"/>
    </row>
    <row r="105" spans="1:28" s="46" customFormat="1" ht="36.75" customHeight="1">
      <c r="A105" s="265" t="s">
        <v>191</v>
      </c>
      <c r="B105" s="260" t="s">
        <v>209</v>
      </c>
      <c r="C105" s="66"/>
      <c r="D105" s="67">
        <v>10</v>
      </c>
      <c r="E105" s="67"/>
      <c r="F105" s="68"/>
      <c r="G105" s="389">
        <v>3</v>
      </c>
      <c r="H105" s="65">
        <f aca="true" t="shared" si="23" ref="H105:H111">G105*30</f>
        <v>90</v>
      </c>
      <c r="I105" s="69">
        <v>8</v>
      </c>
      <c r="J105" s="70" t="s">
        <v>96</v>
      </c>
      <c r="K105" s="70"/>
      <c r="L105" s="70"/>
      <c r="M105" s="207">
        <f aca="true" t="shared" si="24" ref="M105:M111">H105-I105</f>
        <v>82</v>
      </c>
      <c r="N105" s="210"/>
      <c r="O105" s="968"/>
      <c r="P105" s="969"/>
      <c r="Q105" s="70"/>
      <c r="R105" s="966"/>
      <c r="S105" s="967"/>
      <c r="T105" s="71"/>
      <c r="U105" s="945"/>
      <c r="V105" s="946"/>
      <c r="W105" s="72"/>
      <c r="X105" s="970"/>
      <c r="Y105" s="971"/>
      <c r="Z105" s="73"/>
      <c r="AA105" s="411" t="s">
        <v>96</v>
      </c>
      <c r="AB105" s="211"/>
    </row>
    <row r="106" spans="1:30" s="46" customFormat="1" ht="58.5" customHeight="1">
      <c r="A106" s="243" t="s">
        <v>192</v>
      </c>
      <c r="B106" s="259" t="s">
        <v>216</v>
      </c>
      <c r="C106" s="24"/>
      <c r="D106" s="25">
        <v>10</v>
      </c>
      <c r="E106" s="25"/>
      <c r="F106" s="24"/>
      <c r="G106" s="396">
        <v>3</v>
      </c>
      <c r="H106" s="65">
        <f t="shared" si="23"/>
        <v>90</v>
      </c>
      <c r="I106" s="22">
        <v>8</v>
      </c>
      <c r="J106" s="70" t="s">
        <v>96</v>
      </c>
      <c r="K106" s="70"/>
      <c r="L106" s="70"/>
      <c r="M106" s="147">
        <f t="shared" si="24"/>
        <v>82</v>
      </c>
      <c r="N106" s="208"/>
      <c r="O106" s="947"/>
      <c r="P106" s="948"/>
      <c r="Q106" s="24"/>
      <c r="R106" s="966"/>
      <c r="S106" s="967"/>
      <c r="T106" s="24"/>
      <c r="U106" s="945"/>
      <c r="V106" s="946"/>
      <c r="W106" s="24"/>
      <c r="X106" s="970"/>
      <c r="Y106" s="971"/>
      <c r="Z106" s="24"/>
      <c r="AA106" s="357" t="s">
        <v>96</v>
      </c>
      <c r="AB106" s="209"/>
      <c r="AD106" s="46" t="s">
        <v>294</v>
      </c>
    </row>
    <row r="107" spans="1:31" s="46" customFormat="1" ht="38.25" customHeight="1">
      <c r="A107" s="265" t="s">
        <v>193</v>
      </c>
      <c r="B107" s="260" t="s">
        <v>210</v>
      </c>
      <c r="C107" s="24"/>
      <c r="D107" s="25">
        <v>9</v>
      </c>
      <c r="E107" s="25"/>
      <c r="F107" s="24"/>
      <c r="G107" s="20">
        <v>3</v>
      </c>
      <c r="H107" s="65">
        <f t="shared" si="23"/>
        <v>90</v>
      </c>
      <c r="I107" s="22">
        <v>4</v>
      </c>
      <c r="J107" s="70" t="s">
        <v>40</v>
      </c>
      <c r="K107" s="70"/>
      <c r="L107" s="70"/>
      <c r="M107" s="147">
        <f t="shared" si="24"/>
        <v>86</v>
      </c>
      <c r="N107" s="208"/>
      <c r="O107" s="968"/>
      <c r="P107" s="969"/>
      <c r="Q107" s="24"/>
      <c r="R107" s="966"/>
      <c r="S107" s="967"/>
      <c r="T107" s="24"/>
      <c r="U107" s="945"/>
      <c r="V107" s="946"/>
      <c r="W107" s="24"/>
      <c r="X107" s="970"/>
      <c r="Y107" s="971"/>
      <c r="Z107" s="33" t="s">
        <v>40</v>
      </c>
      <c r="AA107" s="24"/>
      <c r="AB107" s="209"/>
      <c r="AD107" s="19" t="s">
        <v>287</v>
      </c>
      <c r="AE107" s="423">
        <f>AE12+AE27+AE44+AE70+AE76+AE97</f>
        <v>42</v>
      </c>
    </row>
    <row r="108" spans="1:31" s="46" customFormat="1" ht="38.25" customHeight="1">
      <c r="A108" s="243" t="s">
        <v>194</v>
      </c>
      <c r="B108" s="260" t="s">
        <v>211</v>
      </c>
      <c r="C108" s="80"/>
      <c r="D108" s="81">
        <v>4</v>
      </c>
      <c r="E108" s="80"/>
      <c r="F108" s="80"/>
      <c r="G108" s="81">
        <v>3</v>
      </c>
      <c r="H108" s="65">
        <f t="shared" si="23"/>
        <v>90</v>
      </c>
      <c r="I108" s="69">
        <v>4</v>
      </c>
      <c r="J108" s="70" t="s">
        <v>40</v>
      </c>
      <c r="K108" s="70"/>
      <c r="L108" s="70"/>
      <c r="M108" s="207">
        <f t="shared" si="24"/>
        <v>86</v>
      </c>
      <c r="N108" s="210"/>
      <c r="O108" s="968"/>
      <c r="P108" s="969"/>
      <c r="Q108" s="70"/>
      <c r="R108" s="966" t="s">
        <v>40</v>
      </c>
      <c r="S108" s="967"/>
      <c r="T108" s="70"/>
      <c r="U108" s="945"/>
      <c r="V108" s="946"/>
      <c r="W108" s="73"/>
      <c r="X108" s="970"/>
      <c r="Y108" s="971"/>
      <c r="Z108" s="73"/>
      <c r="AA108" s="73"/>
      <c r="AB108" s="211"/>
      <c r="AD108" s="19" t="s">
        <v>288</v>
      </c>
      <c r="AE108" s="423">
        <f>AE13+AE28+AE45+AE71+AE77+AE98</f>
        <v>50</v>
      </c>
    </row>
    <row r="109" spans="1:31" s="46" customFormat="1" ht="23.25" customHeight="1">
      <c r="A109" s="238" t="s">
        <v>195</v>
      </c>
      <c r="B109" s="261" t="s">
        <v>212</v>
      </c>
      <c r="C109" s="157"/>
      <c r="D109" s="213">
        <v>10</v>
      </c>
      <c r="E109" s="213"/>
      <c r="F109" s="157"/>
      <c r="G109" s="331">
        <v>3</v>
      </c>
      <c r="H109" s="20">
        <f t="shared" si="23"/>
        <v>90</v>
      </c>
      <c r="I109" s="152">
        <v>4</v>
      </c>
      <c r="J109" s="215" t="s">
        <v>40</v>
      </c>
      <c r="K109" s="215"/>
      <c r="L109" s="215"/>
      <c r="M109" s="153">
        <f t="shared" si="24"/>
        <v>86</v>
      </c>
      <c r="N109" s="216"/>
      <c r="O109" s="968"/>
      <c r="P109" s="969"/>
      <c r="Q109" s="157"/>
      <c r="R109" s="931"/>
      <c r="S109" s="932"/>
      <c r="T109" s="157"/>
      <c r="U109" s="945"/>
      <c r="V109" s="946"/>
      <c r="W109" s="157"/>
      <c r="X109" s="970"/>
      <c r="Y109" s="971"/>
      <c r="Z109" s="177"/>
      <c r="AA109" s="157" t="s">
        <v>40</v>
      </c>
      <c r="AB109" s="217"/>
      <c r="AD109" s="19" t="s">
        <v>289</v>
      </c>
      <c r="AE109" s="423">
        <f>AE14+AE46+AE78+AE99</f>
        <v>43</v>
      </c>
    </row>
    <row r="110" spans="1:31" s="46" customFormat="1" ht="34.5" customHeight="1">
      <c r="A110" s="238" t="s">
        <v>207</v>
      </c>
      <c r="B110" s="262" t="s">
        <v>214</v>
      </c>
      <c r="C110" s="31"/>
      <c r="D110" s="29">
        <v>4</v>
      </c>
      <c r="E110" s="29"/>
      <c r="F110" s="32"/>
      <c r="G110" s="329">
        <v>3</v>
      </c>
      <c r="H110" s="65">
        <f t="shared" si="23"/>
        <v>90</v>
      </c>
      <c r="I110" s="22">
        <v>6</v>
      </c>
      <c r="J110" s="21" t="s">
        <v>40</v>
      </c>
      <c r="K110" s="21"/>
      <c r="L110" s="21" t="s">
        <v>234</v>
      </c>
      <c r="M110" s="147">
        <f t="shared" si="24"/>
        <v>84</v>
      </c>
      <c r="N110" s="150"/>
      <c r="O110" s="968"/>
      <c r="P110" s="969"/>
      <c r="Q110" s="21"/>
      <c r="R110" s="966" t="s">
        <v>97</v>
      </c>
      <c r="S110" s="967"/>
      <c r="T110" s="24"/>
      <c r="U110" s="945"/>
      <c r="V110" s="946"/>
      <c r="W110" s="24"/>
      <c r="X110" s="970"/>
      <c r="Y110" s="971"/>
      <c r="Z110" s="33"/>
      <c r="AA110" s="24"/>
      <c r="AB110" s="24"/>
      <c r="AD110" s="19" t="s">
        <v>290</v>
      </c>
      <c r="AE110" s="423">
        <f>AE15+AE47+AE79+AE100</f>
        <v>45</v>
      </c>
    </row>
    <row r="111" spans="1:31" s="46" customFormat="1" ht="21" customHeight="1" thickBot="1">
      <c r="A111" s="264" t="s">
        <v>208</v>
      </c>
      <c r="B111" s="263" t="s">
        <v>213</v>
      </c>
      <c r="C111" s="256"/>
      <c r="D111" s="174">
        <v>6</v>
      </c>
      <c r="E111" s="175"/>
      <c r="F111" s="176"/>
      <c r="G111" s="331">
        <v>3</v>
      </c>
      <c r="H111" s="151">
        <f t="shared" si="23"/>
        <v>90</v>
      </c>
      <c r="I111" s="152">
        <v>4</v>
      </c>
      <c r="J111" s="155" t="s">
        <v>40</v>
      </c>
      <c r="K111" s="155"/>
      <c r="L111" s="155"/>
      <c r="M111" s="153">
        <f t="shared" si="24"/>
        <v>86</v>
      </c>
      <c r="N111" s="154"/>
      <c r="O111" s="968"/>
      <c r="P111" s="969"/>
      <c r="Q111" s="155"/>
      <c r="R111" s="1277"/>
      <c r="S111" s="1278"/>
      <c r="T111" s="155"/>
      <c r="U111" s="1277" t="s">
        <v>40</v>
      </c>
      <c r="V111" s="1278"/>
      <c r="W111" s="256"/>
      <c r="X111" s="970"/>
      <c r="Y111" s="971"/>
      <c r="Z111" s="257"/>
      <c r="AA111" s="256"/>
      <c r="AB111" s="258"/>
      <c r="AD111" s="19" t="s">
        <v>291</v>
      </c>
      <c r="AE111" s="423">
        <f>AE48+AE72+AE80+AE101</f>
        <v>40.5</v>
      </c>
    </row>
    <row r="112" spans="1:31" s="36" customFormat="1" ht="19.5" thickBot="1">
      <c r="A112" s="1296" t="s">
        <v>204</v>
      </c>
      <c r="B112" s="1297"/>
      <c r="C112" s="297"/>
      <c r="D112" s="297"/>
      <c r="E112" s="297"/>
      <c r="F112" s="60"/>
      <c r="G112" s="306">
        <f>G100+G97+G98+G99+G101+G102+G103</f>
        <v>21</v>
      </c>
      <c r="H112" s="306">
        <f>H100+H97+H98+H99+H101+H102+H103</f>
        <v>630</v>
      </c>
      <c r="I112" s="306">
        <f>I100+I97+I98+I99+I101+I102+I103</f>
        <v>44</v>
      </c>
      <c r="J112" s="306"/>
      <c r="K112" s="306"/>
      <c r="L112" s="306"/>
      <c r="M112" s="309">
        <f>M100+M97+M98+M99+M101</f>
        <v>422</v>
      </c>
      <c r="N112" s="307"/>
      <c r="O112" s="1270"/>
      <c r="P112" s="1271"/>
      <c r="Q112" s="308"/>
      <c r="R112" s="1310" t="s">
        <v>242</v>
      </c>
      <c r="S112" s="1311"/>
      <c r="T112" s="407" t="s">
        <v>96</v>
      </c>
      <c r="U112" s="1312"/>
      <c r="V112" s="1313"/>
      <c r="W112" s="304"/>
      <c r="X112" s="1106"/>
      <c r="Y112" s="1107"/>
      <c r="Z112" s="413" t="s">
        <v>40</v>
      </c>
      <c r="AA112" s="398" t="s">
        <v>264</v>
      </c>
      <c r="AB112" s="64"/>
      <c r="AE112" s="424">
        <f>G118</f>
        <v>19.5</v>
      </c>
    </row>
    <row r="113" spans="1:31" s="36" customFormat="1" ht="31.5" customHeight="1" thickBot="1">
      <c r="A113" s="1314" t="s">
        <v>78</v>
      </c>
      <c r="B113" s="1315"/>
      <c r="C113" s="310"/>
      <c r="D113" s="310"/>
      <c r="E113" s="310"/>
      <c r="F113" s="218"/>
      <c r="G113" s="311">
        <f>G73+G94+G112</f>
        <v>77.5</v>
      </c>
      <c r="H113" s="311">
        <f>H73+H94+H112</f>
        <v>2325</v>
      </c>
      <c r="I113" s="311">
        <f>I73+I94+I112</f>
        <v>198</v>
      </c>
      <c r="J113" s="311"/>
      <c r="K113" s="311"/>
      <c r="L113" s="311"/>
      <c r="M113" s="312">
        <f>M73+M94+M112</f>
        <v>1963</v>
      </c>
      <c r="N113" s="313"/>
      <c r="O113" s="1270"/>
      <c r="P113" s="1271"/>
      <c r="Q113" s="311"/>
      <c r="R113" s="1270"/>
      <c r="S113" s="1271"/>
      <c r="T113" s="311"/>
      <c r="U113" s="1270"/>
      <c r="V113" s="1271"/>
      <c r="W113" s="311"/>
      <c r="X113" s="1270"/>
      <c r="Y113" s="1271"/>
      <c r="Z113" s="311"/>
      <c r="AA113" s="311"/>
      <c r="AB113" s="312"/>
      <c r="AE113" s="424">
        <f>SUM(AE107:AE112)</f>
        <v>240</v>
      </c>
    </row>
    <row r="114" spans="1:28" s="36" customFormat="1" ht="26.25" customHeight="1" thickBot="1">
      <c r="A114" s="1077" t="s">
        <v>79</v>
      </c>
      <c r="B114" s="1316"/>
      <c r="C114" s="297"/>
      <c r="D114" s="297"/>
      <c r="E114" s="297"/>
      <c r="F114" s="60"/>
      <c r="G114" s="306">
        <f>G113+G68</f>
        <v>220.5</v>
      </c>
      <c r="H114" s="298">
        <f>H113+H68</f>
        <v>6615</v>
      </c>
      <c r="I114" s="298">
        <f>I113+I68</f>
        <v>540</v>
      </c>
      <c r="J114" s="298"/>
      <c r="K114" s="298"/>
      <c r="L114" s="298"/>
      <c r="M114" s="299">
        <f>M113+M68</f>
        <v>5911</v>
      </c>
      <c r="N114" s="307"/>
      <c r="O114" s="1270"/>
      <c r="P114" s="1271"/>
      <c r="Q114" s="298"/>
      <c r="R114" s="1270"/>
      <c r="S114" s="1271"/>
      <c r="T114" s="298"/>
      <c r="U114" s="1270"/>
      <c r="V114" s="1271"/>
      <c r="W114" s="298"/>
      <c r="X114" s="1270"/>
      <c r="Y114" s="1271"/>
      <c r="Z114" s="298"/>
      <c r="AA114" s="298"/>
      <c r="AB114" s="299"/>
    </row>
    <row r="115" spans="1:28" s="36" customFormat="1" ht="21" customHeight="1">
      <c r="A115" s="1317" t="s">
        <v>240</v>
      </c>
      <c r="B115" s="1318"/>
      <c r="C115" s="1318"/>
      <c r="D115" s="1318"/>
      <c r="E115" s="1318"/>
      <c r="F115" s="1318"/>
      <c r="G115" s="1318"/>
      <c r="H115" s="1318"/>
      <c r="I115" s="1318"/>
      <c r="J115" s="1318"/>
      <c r="K115" s="1318"/>
      <c r="L115" s="1318"/>
      <c r="M115" s="1318"/>
      <c r="N115" s="1318"/>
      <c r="O115" s="1318"/>
      <c r="P115" s="1318"/>
      <c r="Q115" s="1318"/>
      <c r="R115" s="1318"/>
      <c r="S115" s="1318"/>
      <c r="T115" s="1318"/>
      <c r="U115" s="1318"/>
      <c r="V115" s="1318"/>
      <c r="W115" s="1318"/>
      <c r="X115" s="1318"/>
      <c r="Y115" s="1318"/>
      <c r="Z115" s="1318"/>
      <c r="AA115" s="1318"/>
      <c r="AB115" s="1319"/>
    </row>
    <row r="116" spans="1:28" s="35" customFormat="1" ht="21" customHeight="1">
      <c r="A116" s="50">
        <v>3.1</v>
      </c>
      <c r="B116" s="279" t="s">
        <v>65</v>
      </c>
      <c r="C116" s="57"/>
      <c r="D116" s="57"/>
      <c r="E116" s="57"/>
      <c r="F116" s="50" t="s">
        <v>298</v>
      </c>
      <c r="G116" s="325">
        <v>16.5</v>
      </c>
      <c r="H116" s="280">
        <f>G116*30</f>
        <v>495</v>
      </c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s="19" customFormat="1" ht="19.5" thickBot="1">
      <c r="A117" s="220" t="s">
        <v>151</v>
      </c>
      <c r="B117" s="221" t="s">
        <v>250</v>
      </c>
      <c r="C117" s="222"/>
      <c r="D117" s="222"/>
      <c r="E117" s="222"/>
      <c r="F117" s="222" t="s">
        <v>298</v>
      </c>
      <c r="G117" s="326">
        <v>3</v>
      </c>
      <c r="H117" s="223">
        <f>G117*30</f>
        <v>90</v>
      </c>
      <c r="I117" s="1320" t="s">
        <v>66</v>
      </c>
      <c r="J117" s="1321"/>
      <c r="K117" s="1321"/>
      <c r="L117" s="1321"/>
      <c r="M117" s="1321"/>
      <c r="N117" s="1321"/>
      <c r="O117" s="1321"/>
      <c r="P117" s="1321"/>
      <c r="Q117" s="1321"/>
      <c r="R117" s="1321"/>
      <c r="S117" s="1321"/>
      <c r="T117" s="1321"/>
      <c r="U117" s="1321"/>
      <c r="V117" s="1321"/>
      <c r="W117" s="1321"/>
      <c r="X117" s="1321"/>
      <c r="Y117" s="1321"/>
      <c r="Z117" s="1321"/>
      <c r="AA117" s="1321"/>
      <c r="AB117" s="1322"/>
    </row>
    <row r="118" spans="1:28" s="36" customFormat="1" ht="39" customHeight="1" thickBot="1">
      <c r="A118" s="1125" t="s">
        <v>76</v>
      </c>
      <c r="B118" s="1323"/>
      <c r="C118" s="59"/>
      <c r="D118" s="59"/>
      <c r="E118" s="59"/>
      <c r="F118" s="60"/>
      <c r="G118" s="88">
        <f>G116+G117</f>
        <v>19.5</v>
      </c>
      <c r="H118" s="61"/>
      <c r="I118" s="61"/>
      <c r="J118" s="61"/>
      <c r="K118" s="61"/>
      <c r="L118" s="61"/>
      <c r="M118" s="219"/>
      <c r="N118" s="206"/>
      <c r="O118" s="1324"/>
      <c r="P118" s="1134"/>
      <c r="Q118" s="235"/>
      <c r="R118" s="1325"/>
      <c r="S118" s="1326"/>
      <c r="T118" s="234"/>
      <c r="U118" s="1327"/>
      <c r="V118" s="1328"/>
      <c r="W118" s="230"/>
      <c r="X118" s="1106"/>
      <c r="Y118" s="1329"/>
      <c r="Z118" s="232"/>
      <c r="AA118" s="63"/>
      <c r="AB118" s="64"/>
    </row>
    <row r="119" spans="1:28" s="36" customFormat="1" ht="19.5" thickBot="1">
      <c r="A119" s="1061" t="s">
        <v>80</v>
      </c>
      <c r="B119" s="1062"/>
      <c r="C119" s="1062"/>
      <c r="D119" s="1062"/>
      <c r="E119" s="1063"/>
      <c r="F119" s="1063"/>
      <c r="G119" s="89">
        <f>G114+G118</f>
        <v>240</v>
      </c>
      <c r="H119" s="1164" t="s">
        <v>81</v>
      </c>
      <c r="I119" s="1164"/>
      <c r="J119" s="1164"/>
      <c r="K119" s="1164"/>
      <c r="L119" s="1164"/>
      <c r="M119" s="1164"/>
      <c r="N119" s="90">
        <v>1</v>
      </c>
      <c r="O119" s="1063">
        <v>2</v>
      </c>
      <c r="P119" s="1004"/>
      <c r="Q119" s="227">
        <v>3</v>
      </c>
      <c r="R119" s="1063">
        <v>4</v>
      </c>
      <c r="S119" s="1004"/>
      <c r="T119" s="224">
        <v>5</v>
      </c>
      <c r="U119" s="1063">
        <v>6</v>
      </c>
      <c r="V119" s="1004"/>
      <c r="W119" s="227">
        <v>7</v>
      </c>
      <c r="X119" s="1063">
        <v>8</v>
      </c>
      <c r="Y119" s="1004"/>
      <c r="Z119" s="227">
        <v>9</v>
      </c>
      <c r="AA119" s="91" t="s">
        <v>248</v>
      </c>
      <c r="AB119" s="92" t="s">
        <v>249</v>
      </c>
    </row>
    <row r="120" spans="1:43" s="36" customFormat="1" ht="21.75" customHeight="1">
      <c r="A120" s="1066" t="s">
        <v>82</v>
      </c>
      <c r="B120" s="1067"/>
      <c r="C120" s="1067"/>
      <c r="D120" s="1067"/>
      <c r="E120" s="1067"/>
      <c r="F120" s="1067"/>
      <c r="G120" s="1067"/>
      <c r="H120" s="1067"/>
      <c r="I120" s="1067"/>
      <c r="J120" s="1067"/>
      <c r="K120" s="1067"/>
      <c r="L120" s="1067"/>
      <c r="M120" s="1068"/>
      <c r="N120" s="93"/>
      <c r="O120" s="1006"/>
      <c r="P120" s="1007"/>
      <c r="Q120" s="93"/>
      <c r="R120" s="1006"/>
      <c r="S120" s="1007"/>
      <c r="T120" s="131"/>
      <c r="U120" s="1006"/>
      <c r="V120" s="1007"/>
      <c r="W120" s="93"/>
      <c r="X120" s="1006"/>
      <c r="Y120" s="1007"/>
      <c r="Z120" s="93"/>
      <c r="AA120" s="94"/>
      <c r="AB120" s="95" t="s">
        <v>57</v>
      </c>
      <c r="AG120" s="19"/>
      <c r="AH120" s="19">
        <v>1</v>
      </c>
      <c r="AI120" s="19">
        <v>2</v>
      </c>
      <c r="AJ120" s="19">
        <v>3</v>
      </c>
      <c r="AK120" s="19">
        <v>4</v>
      </c>
      <c r="AL120" s="19">
        <v>5</v>
      </c>
      <c r="AM120" s="19">
        <v>6</v>
      </c>
      <c r="AN120" s="19">
        <v>7</v>
      </c>
      <c r="AO120" s="19">
        <v>8</v>
      </c>
      <c r="AP120" s="19">
        <v>9</v>
      </c>
      <c r="AQ120" s="19">
        <v>10</v>
      </c>
    </row>
    <row r="121" spans="1:43" s="36" customFormat="1" ht="21.75" customHeight="1">
      <c r="A121" s="997" t="s">
        <v>83</v>
      </c>
      <c r="B121" s="998"/>
      <c r="C121" s="998"/>
      <c r="D121" s="998"/>
      <c r="E121" s="998"/>
      <c r="F121" s="998"/>
      <c r="G121" s="998"/>
      <c r="H121" s="998"/>
      <c r="I121" s="998"/>
      <c r="J121" s="998"/>
      <c r="K121" s="998"/>
      <c r="L121" s="998"/>
      <c r="M121" s="998"/>
      <c r="N121" s="414" t="s">
        <v>267</v>
      </c>
      <c r="O121" s="1330" t="s">
        <v>267</v>
      </c>
      <c r="P121" s="1331"/>
      <c r="Q121" s="415" t="s">
        <v>280</v>
      </c>
      <c r="R121" s="1332" t="s">
        <v>281</v>
      </c>
      <c r="S121" s="1333"/>
      <c r="T121" s="414" t="s">
        <v>282</v>
      </c>
      <c r="U121" s="1332" t="s">
        <v>284</v>
      </c>
      <c r="V121" s="1333"/>
      <c r="W121" s="414" t="s">
        <v>281</v>
      </c>
      <c r="X121" s="1332" t="s">
        <v>284</v>
      </c>
      <c r="Y121" s="1333"/>
      <c r="Z121" s="416" t="s">
        <v>285</v>
      </c>
      <c r="AA121" s="417" t="s">
        <v>286</v>
      </c>
      <c r="AB121" s="97"/>
      <c r="AG121" s="19" t="s">
        <v>296</v>
      </c>
      <c r="AH121" s="19">
        <f>AH11+AH28+AH44+AH72</f>
        <v>2</v>
      </c>
      <c r="AI121" s="19">
        <f aca="true" t="shared" si="25" ref="AI121:AQ121">AI11+AI28+AI44+AI72</f>
        <v>4</v>
      </c>
      <c r="AJ121" s="19">
        <f t="shared" si="25"/>
        <v>3</v>
      </c>
      <c r="AK121" s="19">
        <f t="shared" si="25"/>
        <v>3</v>
      </c>
      <c r="AL121" s="19">
        <f t="shared" si="25"/>
        <v>2</v>
      </c>
      <c r="AM121" s="19">
        <f t="shared" si="25"/>
        <v>3</v>
      </c>
      <c r="AN121" s="19">
        <f t="shared" si="25"/>
        <v>3</v>
      </c>
      <c r="AO121" s="19">
        <f t="shared" si="25"/>
        <v>4</v>
      </c>
      <c r="AP121" s="19">
        <f t="shared" si="25"/>
        <v>4</v>
      </c>
      <c r="AQ121" s="19">
        <f t="shared" si="25"/>
        <v>2</v>
      </c>
    </row>
    <row r="122" spans="1:43" s="36" customFormat="1" ht="18.75">
      <c r="A122" s="983" t="s">
        <v>23</v>
      </c>
      <c r="B122" s="984"/>
      <c r="C122" s="984"/>
      <c r="D122" s="984"/>
      <c r="E122" s="984"/>
      <c r="F122" s="984"/>
      <c r="G122" s="984"/>
      <c r="H122" s="984"/>
      <c r="I122" s="984"/>
      <c r="J122" s="984"/>
      <c r="K122" s="984"/>
      <c r="L122" s="984"/>
      <c r="M122" s="985"/>
      <c r="N122" s="96">
        <f>AH121</f>
        <v>2</v>
      </c>
      <c r="O122" s="1334">
        <f>AI121</f>
        <v>4</v>
      </c>
      <c r="P122" s="1335"/>
      <c r="Q122" s="461">
        <f>AJ121</f>
        <v>3</v>
      </c>
      <c r="R122" s="1334">
        <f>AK121</f>
        <v>3</v>
      </c>
      <c r="S122" s="1335"/>
      <c r="T122" s="462">
        <f>AL121</f>
        <v>2</v>
      </c>
      <c r="U122" s="931">
        <f>AM121</f>
        <v>3</v>
      </c>
      <c r="V122" s="1183"/>
      <c r="W122" s="229">
        <f>AN121</f>
        <v>3</v>
      </c>
      <c r="X122" s="931">
        <f>AO121</f>
        <v>4</v>
      </c>
      <c r="Y122" s="1183"/>
      <c r="Z122" s="233">
        <f>AP121</f>
        <v>4</v>
      </c>
      <c r="AA122" s="85">
        <f>AQ121</f>
        <v>2</v>
      </c>
      <c r="AB122" s="98"/>
      <c r="AD122" s="99"/>
      <c r="AG122" s="19" t="s">
        <v>297</v>
      </c>
      <c r="AH122" s="19">
        <f>AH12+AH29+AH45+AH73</f>
        <v>2</v>
      </c>
      <c r="AI122" s="19">
        <f aca="true" t="shared" si="26" ref="AI122:AQ122">AI12+AI29+AI45+AI73</f>
        <v>0</v>
      </c>
      <c r="AJ122" s="19">
        <f t="shared" si="26"/>
        <v>4</v>
      </c>
      <c r="AK122" s="19">
        <f t="shared" si="26"/>
        <v>5</v>
      </c>
      <c r="AL122" s="19">
        <f t="shared" si="26"/>
        <v>5</v>
      </c>
      <c r="AM122" s="19">
        <f t="shared" si="26"/>
        <v>3</v>
      </c>
      <c r="AN122" s="19">
        <f t="shared" si="26"/>
        <v>3</v>
      </c>
      <c r="AO122" s="19">
        <f t="shared" si="26"/>
        <v>3</v>
      </c>
      <c r="AP122" s="19">
        <f t="shared" si="26"/>
        <v>2</v>
      </c>
      <c r="AQ122" s="19">
        <f t="shared" si="26"/>
        <v>3</v>
      </c>
    </row>
    <row r="123" spans="1:28" s="36" customFormat="1" ht="18.75">
      <c r="A123" s="983" t="s">
        <v>24</v>
      </c>
      <c r="B123" s="984"/>
      <c r="C123" s="984"/>
      <c r="D123" s="984"/>
      <c r="E123" s="984"/>
      <c r="F123" s="984"/>
      <c r="G123" s="984"/>
      <c r="H123" s="984"/>
      <c r="I123" s="984"/>
      <c r="J123" s="984"/>
      <c r="K123" s="984"/>
      <c r="L123" s="984"/>
      <c r="M123" s="985"/>
      <c r="N123" s="96">
        <f>AH122</f>
        <v>2</v>
      </c>
      <c r="O123" s="1334">
        <f>AI122</f>
        <v>0</v>
      </c>
      <c r="P123" s="1335"/>
      <c r="Q123" s="461">
        <f>AJ122</f>
        <v>4</v>
      </c>
      <c r="R123" s="1334">
        <f>AK122</f>
        <v>5</v>
      </c>
      <c r="S123" s="1335"/>
      <c r="T123" s="462">
        <f>AL122</f>
        <v>5</v>
      </c>
      <c r="U123" s="931">
        <f>AM122</f>
        <v>3</v>
      </c>
      <c r="V123" s="1183"/>
      <c r="W123" s="229">
        <f>AN122</f>
        <v>3</v>
      </c>
      <c r="X123" s="931">
        <f>AO122</f>
        <v>3</v>
      </c>
      <c r="Y123" s="1183"/>
      <c r="Z123" s="233">
        <f>AP122</f>
        <v>2</v>
      </c>
      <c r="AA123" s="85">
        <f>AQ122</f>
        <v>3</v>
      </c>
      <c r="AB123" s="98">
        <v>1</v>
      </c>
    </row>
    <row r="124" spans="1:28" s="36" customFormat="1" ht="18.75">
      <c r="A124" s="983" t="s">
        <v>25</v>
      </c>
      <c r="B124" s="984"/>
      <c r="C124" s="984"/>
      <c r="D124" s="984"/>
      <c r="E124" s="984"/>
      <c r="F124" s="984"/>
      <c r="G124" s="984"/>
      <c r="H124" s="984"/>
      <c r="I124" s="984"/>
      <c r="J124" s="984"/>
      <c r="K124" s="984"/>
      <c r="L124" s="984"/>
      <c r="M124" s="985"/>
      <c r="N124" s="100"/>
      <c r="O124" s="947"/>
      <c r="P124" s="1336"/>
      <c r="Q124" s="228"/>
      <c r="R124" s="1071"/>
      <c r="S124" s="1072"/>
      <c r="T124" s="226">
        <v>1</v>
      </c>
      <c r="U124" s="931">
        <v>1</v>
      </c>
      <c r="V124" s="1183"/>
      <c r="W124" s="231">
        <v>1</v>
      </c>
      <c r="X124" s="931">
        <v>1</v>
      </c>
      <c r="Y124" s="1183"/>
      <c r="Z124" s="229">
        <v>1</v>
      </c>
      <c r="AA124" s="25">
        <v>1</v>
      </c>
      <c r="AB124" s="98"/>
    </row>
    <row r="125" spans="1:28" s="19" customFormat="1" ht="19.5" customHeight="1" thickBot="1">
      <c r="A125" s="1064" t="s">
        <v>44</v>
      </c>
      <c r="B125" s="1065"/>
      <c r="C125" s="1065"/>
      <c r="D125" s="1065"/>
      <c r="E125" s="1065"/>
      <c r="F125" s="1065"/>
      <c r="G125" s="1065"/>
      <c r="H125" s="1065"/>
      <c r="I125" s="1065"/>
      <c r="J125" s="1065"/>
      <c r="K125" s="1065"/>
      <c r="L125" s="1065"/>
      <c r="M125" s="1065"/>
      <c r="N125" s="1337" t="s">
        <v>278</v>
      </c>
      <c r="O125" s="1338"/>
      <c r="P125" s="1339"/>
      <c r="Q125" s="1337" t="s">
        <v>279</v>
      </c>
      <c r="R125" s="1338"/>
      <c r="S125" s="1339"/>
      <c r="T125" s="1338" t="s">
        <v>283</v>
      </c>
      <c r="U125" s="1340"/>
      <c r="V125" s="1341"/>
      <c r="W125" s="1342" t="s">
        <v>98</v>
      </c>
      <c r="X125" s="1343"/>
      <c r="Y125" s="1344"/>
      <c r="Z125" s="1342" t="s">
        <v>295</v>
      </c>
      <c r="AA125" s="1345"/>
      <c r="AB125" s="158"/>
    </row>
    <row r="126" spans="1:28" s="19" customFormat="1" ht="18.75">
      <c r="A126" s="101"/>
      <c r="C126" s="102"/>
      <c r="D126" s="103"/>
      <c r="E126" s="103"/>
      <c r="F126" s="102"/>
      <c r="G126" s="102"/>
      <c r="I126" s="104"/>
      <c r="N126" s="1346">
        <f>AE107</f>
        <v>42</v>
      </c>
      <c r="O126" s="1347"/>
      <c r="P126" s="1348"/>
      <c r="Q126" s="1349">
        <f>AE108</f>
        <v>50</v>
      </c>
      <c r="R126" s="1350"/>
      <c r="S126" s="1350"/>
      <c r="T126" s="1349">
        <f>AE109</f>
        <v>43</v>
      </c>
      <c r="U126" s="1350"/>
      <c r="V126" s="1350"/>
      <c r="W126" s="1349">
        <f>AE110</f>
        <v>45</v>
      </c>
      <c r="X126" s="1351"/>
      <c r="Y126" s="1351"/>
      <c r="Z126" s="1346">
        <f>AE111+AE112</f>
        <v>60</v>
      </c>
      <c r="AA126" s="1347"/>
      <c r="AB126" s="1348"/>
    </row>
    <row r="127" spans="1:28" s="19" customFormat="1" ht="18.75">
      <c r="A127" s="101"/>
      <c r="B127" s="127"/>
      <c r="C127" s="127"/>
      <c r="D127" s="1012"/>
      <c r="E127" s="1012"/>
      <c r="F127" s="1352"/>
      <c r="G127" s="1352"/>
      <c r="H127" s="127"/>
      <c r="I127" s="1012"/>
      <c r="J127" s="1353"/>
      <c r="K127" s="1353"/>
      <c r="L127" s="106"/>
      <c r="M127" s="106"/>
      <c r="N127" s="246"/>
      <c r="O127" s="246"/>
      <c r="P127" s="247"/>
      <c r="Q127" s="1354">
        <f>N126+Q126+T126+W126+Z126</f>
        <v>240</v>
      </c>
      <c r="R127" s="1355"/>
      <c r="S127" s="1355"/>
      <c r="T127" s="1355"/>
      <c r="U127" s="1355"/>
      <c r="V127" s="1355"/>
      <c r="W127" s="248"/>
      <c r="X127" s="248"/>
      <c r="Y127" s="76"/>
      <c r="Z127" s="76"/>
      <c r="AA127" s="76"/>
      <c r="AB127" s="249"/>
    </row>
    <row r="128" spans="1:28" s="19" customFormat="1" ht="18.75">
      <c r="A128" s="101"/>
      <c r="B128" s="127"/>
      <c r="C128" s="127"/>
      <c r="D128" s="127"/>
      <c r="E128" s="127"/>
      <c r="F128" s="127"/>
      <c r="G128" s="127"/>
      <c r="H128" s="127"/>
      <c r="I128" s="127"/>
      <c r="J128" s="106"/>
      <c r="K128" s="106"/>
      <c r="L128" s="106"/>
      <c r="M128" s="106"/>
      <c r="N128" s="107"/>
      <c r="O128" s="107"/>
      <c r="P128" s="106"/>
      <c r="Q128" s="106"/>
      <c r="R128" s="106"/>
      <c r="S128" s="106"/>
      <c r="T128" s="106"/>
      <c r="U128" s="106"/>
      <c r="V128" s="102"/>
      <c r="W128" s="102"/>
      <c r="X128" s="102"/>
      <c r="AB128" s="105"/>
    </row>
    <row r="129" spans="1:19" ht="15.75">
      <c r="A129" s="266"/>
      <c r="B129" s="267" t="s">
        <v>217</v>
      </c>
      <c r="C129" s="267"/>
      <c r="D129" s="927"/>
      <c r="E129" s="927"/>
      <c r="F129" s="928"/>
      <c r="G129" s="928"/>
      <c r="H129" s="267"/>
      <c r="I129" s="929" t="s">
        <v>218</v>
      </c>
      <c r="J129" s="1356"/>
      <c r="K129" s="1356"/>
      <c r="L129" s="266"/>
      <c r="M129" s="266"/>
      <c r="N129" s="266"/>
      <c r="O129" s="266"/>
      <c r="P129" s="266"/>
      <c r="Q129" s="268"/>
      <c r="R129" s="268"/>
      <c r="S129" s="266"/>
    </row>
    <row r="130" spans="1:19" ht="15.75">
      <c r="A130" s="266"/>
      <c r="B130" s="267"/>
      <c r="C130" s="267"/>
      <c r="D130" s="267"/>
      <c r="E130" s="267"/>
      <c r="F130" s="267"/>
      <c r="G130" s="267"/>
      <c r="H130" s="267"/>
      <c r="I130" s="267"/>
      <c r="J130" s="267"/>
      <c r="K130" s="267"/>
      <c r="L130" s="266"/>
      <c r="M130" s="266"/>
      <c r="N130" s="266"/>
      <c r="O130" s="266"/>
      <c r="P130" s="266"/>
      <c r="Q130" s="266"/>
      <c r="R130" s="266"/>
      <c r="S130" s="266"/>
    </row>
    <row r="131" spans="1:19" ht="15.75">
      <c r="A131" s="266"/>
      <c r="B131" s="267" t="s">
        <v>219</v>
      </c>
      <c r="C131" s="267"/>
      <c r="D131" s="927"/>
      <c r="E131" s="927"/>
      <c r="F131" s="928"/>
      <c r="G131" s="928"/>
      <c r="H131" s="267"/>
      <c r="I131" s="929" t="s">
        <v>220</v>
      </c>
      <c r="J131" s="930"/>
      <c r="K131" s="930"/>
      <c r="L131" s="266"/>
      <c r="M131" s="266"/>
      <c r="N131" s="266"/>
      <c r="O131" s="266"/>
      <c r="P131" s="266"/>
      <c r="Q131" s="266"/>
      <c r="R131" s="266"/>
      <c r="S131" s="266"/>
    </row>
    <row r="132" spans="2:24" ht="15.75">
      <c r="B132" s="6"/>
      <c r="C132" s="7"/>
      <c r="D132" s="7"/>
      <c r="E132" s="7"/>
      <c r="F132" s="6"/>
      <c r="G132" s="6"/>
      <c r="H132" s="6"/>
      <c r="I132" s="16"/>
      <c r="J132" s="8"/>
      <c r="K132" s="8"/>
      <c r="L132" s="8"/>
      <c r="M132" s="8"/>
      <c r="N132" s="18"/>
      <c r="O132" s="18"/>
      <c r="P132" s="8"/>
      <c r="Q132" s="8"/>
      <c r="R132" s="8"/>
      <c r="S132" s="8"/>
      <c r="T132" s="8"/>
      <c r="U132" s="8"/>
      <c r="V132" s="4"/>
      <c r="W132" s="4"/>
      <c r="X132" s="4"/>
    </row>
    <row r="133" spans="2:24" ht="15.75">
      <c r="B133" s="6"/>
      <c r="C133" s="7"/>
      <c r="D133" s="7"/>
      <c r="E133" s="7"/>
      <c r="F133" s="6"/>
      <c r="G133" s="6"/>
      <c r="H133" s="6"/>
      <c r="I133" s="16"/>
      <c r="J133" s="8"/>
      <c r="K133" s="8"/>
      <c r="L133" s="8"/>
      <c r="M133" s="8"/>
      <c r="N133" s="18"/>
      <c r="O133" s="18"/>
      <c r="P133" s="8"/>
      <c r="Q133" s="8"/>
      <c r="R133" s="8"/>
      <c r="S133" s="8"/>
      <c r="T133" s="8"/>
      <c r="U133" s="8"/>
      <c r="V133" s="4"/>
      <c r="W133" s="4"/>
      <c r="X133" s="4"/>
    </row>
    <row r="134" spans="2:24" ht="15.75">
      <c r="B134" s="6"/>
      <c r="C134" s="7"/>
      <c r="D134" s="7"/>
      <c r="E134" s="7"/>
      <c r="F134" s="6"/>
      <c r="G134" s="6"/>
      <c r="H134" s="6"/>
      <c r="I134" s="16"/>
      <c r="J134" s="8"/>
      <c r="K134" s="8"/>
      <c r="L134" s="8"/>
      <c r="M134" s="8"/>
      <c r="N134" s="18"/>
      <c r="O134" s="18"/>
      <c r="P134" s="8"/>
      <c r="Q134" s="8"/>
      <c r="R134" s="8"/>
      <c r="S134" s="8"/>
      <c r="T134" s="8"/>
      <c r="U134" s="8"/>
      <c r="V134" s="4"/>
      <c r="W134" s="4"/>
      <c r="X134" s="4"/>
    </row>
    <row r="135" spans="2:24" ht="15.75">
      <c r="B135" s="6"/>
      <c r="C135" s="7"/>
      <c r="D135" s="7"/>
      <c r="E135" s="7"/>
      <c r="F135" s="6"/>
      <c r="G135" s="6"/>
      <c r="H135" s="6"/>
      <c r="I135" s="16"/>
      <c r="J135" s="8"/>
      <c r="K135" s="8"/>
      <c r="L135" s="8"/>
      <c r="M135" s="8"/>
      <c r="N135" s="18"/>
      <c r="O135" s="18"/>
      <c r="P135" s="8"/>
      <c r="Q135" s="8"/>
      <c r="R135" s="8"/>
      <c r="S135" s="8"/>
      <c r="T135" s="8"/>
      <c r="U135" s="8"/>
      <c r="V135" s="4"/>
      <c r="W135" s="4"/>
      <c r="X135" s="4"/>
    </row>
    <row r="136" spans="2:24" ht="15.75">
      <c r="B136" s="6"/>
      <c r="C136" s="7"/>
      <c r="D136" s="7"/>
      <c r="E136" s="7"/>
      <c r="F136" s="6"/>
      <c r="G136" s="6"/>
      <c r="H136" s="6"/>
      <c r="I136" s="16"/>
      <c r="J136" s="8"/>
      <c r="K136" s="8"/>
      <c r="L136" s="8"/>
      <c r="M136" s="8"/>
      <c r="N136" s="18"/>
      <c r="O136" s="18"/>
      <c r="P136" s="8"/>
      <c r="Q136" s="8"/>
      <c r="R136" s="8"/>
      <c r="S136" s="8"/>
      <c r="T136" s="8"/>
      <c r="U136" s="8"/>
      <c r="V136" s="4"/>
      <c r="W136" s="4"/>
      <c r="X136" s="4"/>
    </row>
    <row r="137" spans="2:24" ht="15.75">
      <c r="B137" s="6"/>
      <c r="C137" s="7"/>
      <c r="D137" s="7"/>
      <c r="E137" s="7"/>
      <c r="F137" s="6"/>
      <c r="G137" s="6"/>
      <c r="H137" s="6"/>
      <c r="I137" s="16"/>
      <c r="J137" s="8"/>
      <c r="K137" s="8"/>
      <c r="L137" s="8"/>
      <c r="M137" s="8"/>
      <c r="N137" s="18"/>
      <c r="O137" s="18"/>
      <c r="P137" s="8"/>
      <c r="Q137" s="8"/>
      <c r="R137" s="8"/>
      <c r="S137" s="8"/>
      <c r="T137" s="8"/>
      <c r="U137" s="8"/>
      <c r="V137" s="4"/>
      <c r="W137" s="4"/>
      <c r="X137" s="4"/>
    </row>
    <row r="138" spans="2:24" ht="15.75">
      <c r="B138" s="6"/>
      <c r="C138" s="7"/>
      <c r="D138" s="7"/>
      <c r="E138" s="7"/>
      <c r="F138" s="6"/>
      <c r="G138" s="6"/>
      <c r="H138" s="6"/>
      <c r="I138" s="16"/>
      <c r="J138" s="8"/>
      <c r="K138" s="8"/>
      <c r="L138" s="8"/>
      <c r="M138" s="8"/>
      <c r="N138" s="18"/>
      <c r="O138" s="18"/>
      <c r="P138" s="8"/>
      <c r="Q138" s="8"/>
      <c r="R138" s="8"/>
      <c r="S138" s="8"/>
      <c r="T138" s="8"/>
      <c r="U138" s="8"/>
      <c r="V138" s="4"/>
      <c r="W138" s="4"/>
      <c r="X138" s="4"/>
    </row>
    <row r="139" spans="2:24" ht="15.75">
      <c r="B139" s="6"/>
      <c r="C139" s="7"/>
      <c r="D139" s="7"/>
      <c r="E139" s="7"/>
      <c r="F139" s="6"/>
      <c r="G139" s="6"/>
      <c r="H139" s="6"/>
      <c r="I139" s="16"/>
      <c r="J139" s="8"/>
      <c r="K139" s="8"/>
      <c r="L139" s="8"/>
      <c r="M139" s="8"/>
      <c r="N139" s="18"/>
      <c r="O139" s="18"/>
      <c r="P139" s="8"/>
      <c r="Q139" s="8"/>
      <c r="R139" s="8"/>
      <c r="S139" s="8"/>
      <c r="T139" s="8"/>
      <c r="U139" s="8"/>
      <c r="V139" s="4"/>
      <c r="W139" s="4"/>
      <c r="X139" s="4"/>
    </row>
    <row r="140" spans="2:24" ht="15.75">
      <c r="B140" s="6"/>
      <c r="C140" s="7"/>
      <c r="D140" s="7"/>
      <c r="E140" s="7"/>
      <c r="F140" s="6"/>
      <c r="G140" s="6"/>
      <c r="H140" s="6"/>
      <c r="I140" s="16"/>
      <c r="J140" s="8"/>
      <c r="K140" s="8"/>
      <c r="L140" s="8"/>
      <c r="M140" s="8"/>
      <c r="N140" s="18"/>
      <c r="O140" s="18"/>
      <c r="P140" s="8"/>
      <c r="Q140" s="8"/>
      <c r="R140" s="8"/>
      <c r="S140" s="8"/>
      <c r="T140" s="8"/>
      <c r="U140" s="8"/>
      <c r="V140" s="4"/>
      <c r="W140" s="4"/>
      <c r="X140" s="4"/>
    </row>
    <row r="141" spans="2:24" ht="15.75">
      <c r="B141" s="6"/>
      <c r="C141" s="7"/>
      <c r="D141" s="7"/>
      <c r="E141" s="7"/>
      <c r="F141" s="6"/>
      <c r="G141" s="6"/>
      <c r="H141" s="6"/>
      <c r="I141" s="16"/>
      <c r="J141" s="8"/>
      <c r="K141" s="8"/>
      <c r="L141" s="8"/>
      <c r="M141" s="8"/>
      <c r="N141" s="18"/>
      <c r="O141" s="18"/>
      <c r="P141" s="8"/>
      <c r="Q141" s="8"/>
      <c r="R141" s="8"/>
      <c r="S141" s="8"/>
      <c r="T141" s="8"/>
      <c r="U141" s="8"/>
      <c r="V141" s="4"/>
      <c r="W141" s="4"/>
      <c r="X141" s="4"/>
    </row>
    <row r="142" spans="2:24" ht="15.75">
      <c r="B142" s="6"/>
      <c r="C142" s="7"/>
      <c r="D142" s="7"/>
      <c r="E142" s="7"/>
      <c r="F142" s="6"/>
      <c r="G142" s="6"/>
      <c r="H142" s="6"/>
      <c r="I142" s="16"/>
      <c r="J142" s="8"/>
      <c r="K142" s="8"/>
      <c r="L142" s="8"/>
      <c r="M142" s="8"/>
      <c r="N142" s="18"/>
      <c r="O142" s="18"/>
      <c r="P142" s="8"/>
      <c r="Q142" s="8"/>
      <c r="R142" s="8"/>
      <c r="S142" s="8"/>
      <c r="T142" s="8"/>
      <c r="U142" s="8"/>
      <c r="V142" s="4"/>
      <c r="W142" s="4"/>
      <c r="X142" s="4"/>
    </row>
    <row r="143" spans="2:24" ht="15.75">
      <c r="B143" s="6"/>
      <c r="C143" s="7"/>
      <c r="D143" s="7"/>
      <c r="E143" s="7"/>
      <c r="F143" s="6"/>
      <c r="G143" s="6"/>
      <c r="H143" s="6"/>
      <c r="I143" s="16"/>
      <c r="J143" s="8"/>
      <c r="K143" s="8"/>
      <c r="L143" s="8"/>
      <c r="M143" s="8"/>
      <c r="N143" s="18"/>
      <c r="O143" s="18"/>
      <c r="P143" s="8"/>
      <c r="Q143" s="8"/>
      <c r="R143" s="8"/>
      <c r="S143" s="8"/>
      <c r="T143" s="8"/>
      <c r="U143" s="8"/>
      <c r="V143" s="4"/>
      <c r="W143" s="4"/>
      <c r="X143" s="4"/>
    </row>
    <row r="146" spans="23:27" ht="15.75">
      <c r="W146" s="10"/>
      <c r="X146" s="10"/>
      <c r="Y146" s="10"/>
      <c r="Z146" s="10"/>
      <c r="AA146" s="10"/>
    </row>
    <row r="147" spans="23:27" ht="15.75">
      <c r="W147" s="4"/>
      <c r="X147" s="4"/>
      <c r="Y147" s="4"/>
      <c r="Z147" s="4"/>
      <c r="AA147" s="4"/>
    </row>
    <row r="148" spans="23:27" ht="15.75">
      <c r="W148" s="4"/>
      <c r="X148" s="4"/>
      <c r="Y148" s="4"/>
      <c r="Z148" s="4"/>
      <c r="AA148" s="4"/>
    </row>
    <row r="149" spans="23:27" ht="15.75">
      <c r="W149" s="4"/>
      <c r="X149" s="4"/>
      <c r="Y149" s="4"/>
      <c r="Z149" s="4"/>
      <c r="AA149" s="4"/>
    </row>
  </sheetData>
  <sheetProtection/>
  <mergeCells count="493">
    <mergeCell ref="D127:G127"/>
    <mergeCell ref="I127:K127"/>
    <mergeCell ref="Q127:V127"/>
    <mergeCell ref="D129:G129"/>
    <mergeCell ref="I129:K129"/>
    <mergeCell ref="D131:G131"/>
    <mergeCell ref="I131:K131"/>
    <mergeCell ref="Z125:AA125"/>
    <mergeCell ref="N126:P126"/>
    <mergeCell ref="Q126:S126"/>
    <mergeCell ref="T126:V126"/>
    <mergeCell ref="W126:Y126"/>
    <mergeCell ref="Z126:AB126"/>
    <mergeCell ref="A124:M124"/>
    <mergeCell ref="O124:P124"/>
    <mergeCell ref="R124:S124"/>
    <mergeCell ref="U124:V124"/>
    <mergeCell ref="X124:Y124"/>
    <mergeCell ref="A125:M125"/>
    <mergeCell ref="N125:P125"/>
    <mergeCell ref="Q125:S125"/>
    <mergeCell ref="T125:V125"/>
    <mergeCell ref="W125:Y125"/>
    <mergeCell ref="A122:M122"/>
    <mergeCell ref="O122:P122"/>
    <mergeCell ref="R122:S122"/>
    <mergeCell ref="U122:V122"/>
    <mergeCell ref="X122:Y122"/>
    <mergeCell ref="A123:M123"/>
    <mergeCell ref="O123:P123"/>
    <mergeCell ref="R123:S123"/>
    <mergeCell ref="U123:V123"/>
    <mergeCell ref="X123:Y123"/>
    <mergeCell ref="A120:M120"/>
    <mergeCell ref="O120:P120"/>
    <mergeCell ref="R120:S120"/>
    <mergeCell ref="U120:V120"/>
    <mergeCell ref="X120:Y120"/>
    <mergeCell ref="A121:M121"/>
    <mergeCell ref="O121:P121"/>
    <mergeCell ref="R121:S121"/>
    <mergeCell ref="U121:V121"/>
    <mergeCell ref="X121:Y121"/>
    <mergeCell ref="A119:F119"/>
    <mergeCell ref="H119:M119"/>
    <mergeCell ref="O119:P119"/>
    <mergeCell ref="R119:S119"/>
    <mergeCell ref="U119:V119"/>
    <mergeCell ref="X119:Y119"/>
    <mergeCell ref="A115:AB115"/>
    <mergeCell ref="I117:AB117"/>
    <mergeCell ref="A118:B118"/>
    <mergeCell ref="O118:P118"/>
    <mergeCell ref="R118:S118"/>
    <mergeCell ref="U118:V118"/>
    <mergeCell ref="X118:Y118"/>
    <mergeCell ref="A113:B113"/>
    <mergeCell ref="O113:P113"/>
    <mergeCell ref="R113:S113"/>
    <mergeCell ref="U113:V113"/>
    <mergeCell ref="X113:Y113"/>
    <mergeCell ref="A114:B114"/>
    <mergeCell ref="O114:P114"/>
    <mergeCell ref="R114:S114"/>
    <mergeCell ref="U114:V114"/>
    <mergeCell ref="X114:Y114"/>
    <mergeCell ref="O111:P111"/>
    <mergeCell ref="R111:S111"/>
    <mergeCell ref="U111:V111"/>
    <mergeCell ref="X111:Y111"/>
    <mergeCell ref="A112:B112"/>
    <mergeCell ref="O112:P112"/>
    <mergeCell ref="R112:S112"/>
    <mergeCell ref="U112:V112"/>
    <mergeCell ref="X112:Y112"/>
    <mergeCell ref="O109:P109"/>
    <mergeCell ref="R109:S109"/>
    <mergeCell ref="U109:V109"/>
    <mergeCell ref="X109:Y109"/>
    <mergeCell ref="O110:P110"/>
    <mergeCell ref="R110:S110"/>
    <mergeCell ref="U110:V110"/>
    <mergeCell ref="X110:Y110"/>
    <mergeCell ref="O107:P107"/>
    <mergeCell ref="R107:S107"/>
    <mergeCell ref="U107:V107"/>
    <mergeCell ref="X107:Y107"/>
    <mergeCell ref="O108:P108"/>
    <mergeCell ref="R108:S108"/>
    <mergeCell ref="U108:V108"/>
    <mergeCell ref="X108:Y108"/>
    <mergeCell ref="A104:AB104"/>
    <mergeCell ref="O105:P105"/>
    <mergeCell ref="R105:S105"/>
    <mergeCell ref="U105:V105"/>
    <mergeCell ref="X105:Y105"/>
    <mergeCell ref="O106:P106"/>
    <mergeCell ref="R106:S106"/>
    <mergeCell ref="U106:V106"/>
    <mergeCell ref="X106:Y106"/>
    <mergeCell ref="O102:P102"/>
    <mergeCell ref="R102:S102"/>
    <mergeCell ref="U102:V102"/>
    <mergeCell ref="X102:Y102"/>
    <mergeCell ref="O103:P103"/>
    <mergeCell ref="R103:S103"/>
    <mergeCell ref="U103:V103"/>
    <mergeCell ref="X103:Y103"/>
    <mergeCell ref="O100:P100"/>
    <mergeCell ref="R100:S100"/>
    <mergeCell ref="U100:V100"/>
    <mergeCell ref="X100:Y100"/>
    <mergeCell ref="O101:P101"/>
    <mergeCell ref="R101:S101"/>
    <mergeCell ref="U101:V101"/>
    <mergeCell ref="X101:Y101"/>
    <mergeCell ref="O98:P98"/>
    <mergeCell ref="R98:S98"/>
    <mergeCell ref="U98:V98"/>
    <mergeCell ref="X98:Y98"/>
    <mergeCell ref="O99:P99"/>
    <mergeCell ref="R99:S99"/>
    <mergeCell ref="U99:V99"/>
    <mergeCell ref="X99:Y99"/>
    <mergeCell ref="A95:AB95"/>
    <mergeCell ref="A96:AB96"/>
    <mergeCell ref="O97:P97"/>
    <mergeCell ref="R97:S97"/>
    <mergeCell ref="U97:V97"/>
    <mergeCell ref="X97:Y97"/>
    <mergeCell ref="O93:P93"/>
    <mergeCell ref="R93:S93"/>
    <mergeCell ref="U93:V93"/>
    <mergeCell ref="X93:Y93"/>
    <mergeCell ref="A94:B94"/>
    <mergeCell ref="O94:P94"/>
    <mergeCell ref="R94:S94"/>
    <mergeCell ref="U94:V94"/>
    <mergeCell ref="X94:Y94"/>
    <mergeCell ref="O91:P91"/>
    <mergeCell ref="R91:S91"/>
    <mergeCell ref="U91:V91"/>
    <mergeCell ref="X91:Y91"/>
    <mergeCell ref="O92:P92"/>
    <mergeCell ref="R92:S92"/>
    <mergeCell ref="U92:V92"/>
    <mergeCell ref="X92:Y92"/>
    <mergeCell ref="O89:P89"/>
    <mergeCell ref="R89:S89"/>
    <mergeCell ref="U89:V89"/>
    <mergeCell ref="X89:Y89"/>
    <mergeCell ref="O90:P90"/>
    <mergeCell ref="R90:S90"/>
    <mergeCell ref="U90:V90"/>
    <mergeCell ref="X90:Y90"/>
    <mergeCell ref="O87:P87"/>
    <mergeCell ref="R87:S87"/>
    <mergeCell ref="U87:V87"/>
    <mergeCell ref="X87:Y87"/>
    <mergeCell ref="O88:P88"/>
    <mergeCell ref="R88:S88"/>
    <mergeCell ref="U88:V88"/>
    <mergeCell ref="X88:Y88"/>
    <mergeCell ref="O85:P85"/>
    <mergeCell ref="R85:S85"/>
    <mergeCell ref="U85:V85"/>
    <mergeCell ref="X85:Y85"/>
    <mergeCell ref="O86:P86"/>
    <mergeCell ref="R86:S86"/>
    <mergeCell ref="U86:V86"/>
    <mergeCell ref="X86:Y86"/>
    <mergeCell ref="O83:P83"/>
    <mergeCell ref="R83:S83"/>
    <mergeCell ref="U83:V83"/>
    <mergeCell ref="X83:Y83"/>
    <mergeCell ref="O84:P84"/>
    <mergeCell ref="R84:S84"/>
    <mergeCell ref="U84:V84"/>
    <mergeCell ref="X84:Y84"/>
    <mergeCell ref="O81:P81"/>
    <mergeCell ref="R81:S81"/>
    <mergeCell ref="U81:V81"/>
    <mergeCell ref="X81:Y81"/>
    <mergeCell ref="O82:P82"/>
    <mergeCell ref="R82:S82"/>
    <mergeCell ref="U82:V82"/>
    <mergeCell ref="X82:Y82"/>
    <mergeCell ref="O79:P79"/>
    <mergeCell ref="R79:S79"/>
    <mergeCell ref="U79:V79"/>
    <mergeCell ref="X79:Y79"/>
    <mergeCell ref="O80:P80"/>
    <mergeCell ref="R80:S80"/>
    <mergeCell ref="U80:V80"/>
    <mergeCell ref="X80:Y80"/>
    <mergeCell ref="O77:P77"/>
    <mergeCell ref="R77:S77"/>
    <mergeCell ref="U77:V77"/>
    <mergeCell ref="X77:Y77"/>
    <mergeCell ref="O78:P78"/>
    <mergeCell ref="R78:S78"/>
    <mergeCell ref="U78:V78"/>
    <mergeCell ref="X78:Y78"/>
    <mergeCell ref="A74:AB74"/>
    <mergeCell ref="A75:AB75"/>
    <mergeCell ref="O76:P76"/>
    <mergeCell ref="R76:S76"/>
    <mergeCell ref="U76:V76"/>
    <mergeCell ref="X76:Y76"/>
    <mergeCell ref="O72:P72"/>
    <mergeCell ref="R72:S72"/>
    <mergeCell ref="U72:V72"/>
    <mergeCell ref="X72:Y72"/>
    <mergeCell ref="A73:B73"/>
    <mergeCell ref="O73:P73"/>
    <mergeCell ref="R73:S73"/>
    <mergeCell ref="U73:V73"/>
    <mergeCell ref="X73:Y73"/>
    <mergeCell ref="A69:AB69"/>
    <mergeCell ref="A70:Y70"/>
    <mergeCell ref="O71:P71"/>
    <mergeCell ref="R71:S71"/>
    <mergeCell ref="U71:V71"/>
    <mergeCell ref="X71:Y71"/>
    <mergeCell ref="A67:B67"/>
    <mergeCell ref="O67:P67"/>
    <mergeCell ref="R67:S67"/>
    <mergeCell ref="U67:V67"/>
    <mergeCell ref="X67:Y67"/>
    <mergeCell ref="A68:B68"/>
    <mergeCell ref="O68:P68"/>
    <mergeCell ref="R68:S68"/>
    <mergeCell ref="U68:V68"/>
    <mergeCell ref="O65:P65"/>
    <mergeCell ref="R65:S65"/>
    <mergeCell ref="U65:V65"/>
    <mergeCell ref="X65:Y65"/>
    <mergeCell ref="O66:P66"/>
    <mergeCell ref="R66:S66"/>
    <mergeCell ref="U66:V66"/>
    <mergeCell ref="X66:Y66"/>
    <mergeCell ref="O63:P63"/>
    <mergeCell ref="R63:S63"/>
    <mergeCell ref="U63:V63"/>
    <mergeCell ref="X63:Y63"/>
    <mergeCell ref="O64:P64"/>
    <mergeCell ref="R64:S64"/>
    <mergeCell ref="U64:V64"/>
    <mergeCell ref="X64:Y64"/>
    <mergeCell ref="O61:P61"/>
    <mergeCell ref="R61:S61"/>
    <mergeCell ref="U61:V61"/>
    <mergeCell ref="X61:Y61"/>
    <mergeCell ref="O62:P62"/>
    <mergeCell ref="R62:S62"/>
    <mergeCell ref="U62:V62"/>
    <mergeCell ref="X62:Y62"/>
    <mergeCell ref="O59:P59"/>
    <mergeCell ref="R59:S59"/>
    <mergeCell ref="U59:V59"/>
    <mergeCell ref="X59:Y59"/>
    <mergeCell ref="O60:P60"/>
    <mergeCell ref="R60:S60"/>
    <mergeCell ref="U60:V60"/>
    <mergeCell ref="X60:Y60"/>
    <mergeCell ref="O57:P57"/>
    <mergeCell ref="R57:S57"/>
    <mergeCell ref="U57:V57"/>
    <mergeCell ref="X57:Y57"/>
    <mergeCell ref="O58:P58"/>
    <mergeCell ref="R58:S58"/>
    <mergeCell ref="U58:V58"/>
    <mergeCell ref="X58:Y58"/>
    <mergeCell ref="O55:P55"/>
    <mergeCell ref="R55:S55"/>
    <mergeCell ref="U55:V55"/>
    <mergeCell ref="X55:Y55"/>
    <mergeCell ref="O56:P56"/>
    <mergeCell ref="R56:S56"/>
    <mergeCell ref="U56:V56"/>
    <mergeCell ref="X56:Y56"/>
    <mergeCell ref="O53:P53"/>
    <mergeCell ref="R53:S53"/>
    <mergeCell ref="U53:V53"/>
    <mergeCell ref="X53:Y53"/>
    <mergeCell ref="O54:P54"/>
    <mergeCell ref="R54:S54"/>
    <mergeCell ref="U54:V54"/>
    <mergeCell ref="X54:Y54"/>
    <mergeCell ref="O51:P51"/>
    <mergeCell ref="R51:S51"/>
    <mergeCell ref="U51:V51"/>
    <mergeCell ref="X51:Y51"/>
    <mergeCell ref="O52:P52"/>
    <mergeCell ref="R52:S52"/>
    <mergeCell ref="U52:V52"/>
    <mergeCell ref="X52:Y52"/>
    <mergeCell ref="O49:P49"/>
    <mergeCell ref="R49:S49"/>
    <mergeCell ref="U49:V49"/>
    <mergeCell ref="X49:Y49"/>
    <mergeCell ref="O50:P50"/>
    <mergeCell ref="R50:S50"/>
    <mergeCell ref="U50:V50"/>
    <mergeCell ref="X50:Y50"/>
    <mergeCell ref="O47:P47"/>
    <mergeCell ref="R47:S47"/>
    <mergeCell ref="U47:V47"/>
    <mergeCell ref="X47:Y47"/>
    <mergeCell ref="O48:P48"/>
    <mergeCell ref="R48:S48"/>
    <mergeCell ref="U48:V48"/>
    <mergeCell ref="X48:Y48"/>
    <mergeCell ref="O45:P45"/>
    <mergeCell ref="R45:S45"/>
    <mergeCell ref="U45:V45"/>
    <mergeCell ref="X45:Y45"/>
    <mergeCell ref="O46:P46"/>
    <mergeCell ref="R46:S46"/>
    <mergeCell ref="U46:V46"/>
    <mergeCell ref="X46:Y46"/>
    <mergeCell ref="O43:P43"/>
    <mergeCell ref="R43:S43"/>
    <mergeCell ref="U43:V43"/>
    <mergeCell ref="X43:Y43"/>
    <mergeCell ref="O44:P44"/>
    <mergeCell ref="R44:S44"/>
    <mergeCell ref="U44:V44"/>
    <mergeCell ref="X44:Y44"/>
    <mergeCell ref="A41:B41"/>
    <mergeCell ref="O41:P41"/>
    <mergeCell ref="R41:S41"/>
    <mergeCell ref="U41:V41"/>
    <mergeCell ref="X41:Y41"/>
    <mergeCell ref="A42:AB42"/>
    <mergeCell ref="O39:P39"/>
    <mergeCell ref="R39:S39"/>
    <mergeCell ref="U39:V39"/>
    <mergeCell ref="X39:Y39"/>
    <mergeCell ref="O40:P40"/>
    <mergeCell ref="R40:S40"/>
    <mergeCell ref="U40:V40"/>
    <mergeCell ref="X40:Y40"/>
    <mergeCell ref="O37:P37"/>
    <mergeCell ref="R37:S37"/>
    <mergeCell ref="U37:V37"/>
    <mergeCell ref="X37:Y37"/>
    <mergeCell ref="O38:P38"/>
    <mergeCell ref="R38:S38"/>
    <mergeCell ref="U38:V38"/>
    <mergeCell ref="X38:Y38"/>
    <mergeCell ref="O35:P35"/>
    <mergeCell ref="R35:S35"/>
    <mergeCell ref="U35:V35"/>
    <mergeCell ref="X35:Y35"/>
    <mergeCell ref="O36:P36"/>
    <mergeCell ref="R36:S36"/>
    <mergeCell ref="U36:V36"/>
    <mergeCell ref="X36:Y36"/>
    <mergeCell ref="O33:P33"/>
    <mergeCell ref="R33:S33"/>
    <mergeCell ref="U33:V33"/>
    <mergeCell ref="X33:Y33"/>
    <mergeCell ref="O34:P34"/>
    <mergeCell ref="R34:S34"/>
    <mergeCell ref="U34:V34"/>
    <mergeCell ref="X34:Y34"/>
    <mergeCell ref="O31:P31"/>
    <mergeCell ref="R31:S31"/>
    <mergeCell ref="U31:V31"/>
    <mergeCell ref="X31:Y31"/>
    <mergeCell ref="O32:P32"/>
    <mergeCell ref="R32:S32"/>
    <mergeCell ref="U32:V32"/>
    <mergeCell ref="X32:Y32"/>
    <mergeCell ref="O29:P29"/>
    <mergeCell ref="R29:S29"/>
    <mergeCell ref="U29:V29"/>
    <mergeCell ref="X29:Y29"/>
    <mergeCell ref="O30:P30"/>
    <mergeCell ref="R30:S30"/>
    <mergeCell ref="U30:V30"/>
    <mergeCell ref="X30:Y30"/>
    <mergeCell ref="O27:P27"/>
    <mergeCell ref="R27:S27"/>
    <mergeCell ref="U27:V27"/>
    <mergeCell ref="X27:Y27"/>
    <mergeCell ref="O28:P28"/>
    <mergeCell ref="R28:S28"/>
    <mergeCell ref="U28:V28"/>
    <mergeCell ref="X28:Y28"/>
    <mergeCell ref="A25:B25"/>
    <mergeCell ref="O25:P25"/>
    <mergeCell ref="R25:S25"/>
    <mergeCell ref="U25:V25"/>
    <mergeCell ref="X25:Y25"/>
    <mergeCell ref="A26:AB26"/>
    <mergeCell ref="O23:P23"/>
    <mergeCell ref="R23:S23"/>
    <mergeCell ref="U23:V23"/>
    <mergeCell ref="X23:Y23"/>
    <mergeCell ref="O24:P24"/>
    <mergeCell ref="R24:S24"/>
    <mergeCell ref="U24:V24"/>
    <mergeCell ref="X24:Y24"/>
    <mergeCell ref="O21:P21"/>
    <mergeCell ref="R21:S21"/>
    <mergeCell ref="U21:V21"/>
    <mergeCell ref="X21:Y21"/>
    <mergeCell ref="O22:P22"/>
    <mergeCell ref="R22:S22"/>
    <mergeCell ref="U22:V22"/>
    <mergeCell ref="X22:Y22"/>
    <mergeCell ref="O19:P19"/>
    <mergeCell ref="R19:S19"/>
    <mergeCell ref="U19:V19"/>
    <mergeCell ref="X19:Y19"/>
    <mergeCell ref="O20:P20"/>
    <mergeCell ref="R20:S20"/>
    <mergeCell ref="U20:V20"/>
    <mergeCell ref="X20:Y20"/>
    <mergeCell ref="O17:P17"/>
    <mergeCell ref="R17:S17"/>
    <mergeCell ref="U17:V17"/>
    <mergeCell ref="X17:Y17"/>
    <mergeCell ref="O18:P18"/>
    <mergeCell ref="R18:S18"/>
    <mergeCell ref="U18:V18"/>
    <mergeCell ref="X18:Y18"/>
    <mergeCell ref="O15:P15"/>
    <mergeCell ref="R15:S15"/>
    <mergeCell ref="U15:V15"/>
    <mergeCell ref="X15:Y15"/>
    <mergeCell ref="O16:P16"/>
    <mergeCell ref="R16:S16"/>
    <mergeCell ref="U16:V16"/>
    <mergeCell ref="X16:Y16"/>
    <mergeCell ref="O13:P13"/>
    <mergeCell ref="R13:S13"/>
    <mergeCell ref="U13:V13"/>
    <mergeCell ref="X13:Y13"/>
    <mergeCell ref="O14:P14"/>
    <mergeCell ref="R14:S14"/>
    <mergeCell ref="U14:V14"/>
    <mergeCell ref="X14:Y14"/>
    <mergeCell ref="O11:P11"/>
    <mergeCell ref="R11:S11"/>
    <mergeCell ref="U11:V11"/>
    <mergeCell ref="X11:Y11"/>
    <mergeCell ref="O12:P12"/>
    <mergeCell ref="R12:S12"/>
    <mergeCell ref="U12:V12"/>
    <mergeCell ref="X12:Y12"/>
    <mergeCell ref="O8:P8"/>
    <mergeCell ref="R8:S8"/>
    <mergeCell ref="U8:V8"/>
    <mergeCell ref="X8:Y8"/>
    <mergeCell ref="A9:AB9"/>
    <mergeCell ref="A10:AB10"/>
    <mergeCell ref="R5:S5"/>
    <mergeCell ref="U5:V5"/>
    <mergeCell ref="X5:Y5"/>
    <mergeCell ref="N6:AA6"/>
    <mergeCell ref="O7:P7"/>
    <mergeCell ref="R7:S7"/>
    <mergeCell ref="U7:V7"/>
    <mergeCell ref="X7:Y7"/>
    <mergeCell ref="Q4:S4"/>
    <mergeCell ref="T4:V4"/>
    <mergeCell ref="W4:Y4"/>
    <mergeCell ref="Z4:AB4"/>
    <mergeCell ref="E5:E7"/>
    <mergeCell ref="F5:F7"/>
    <mergeCell ref="J5:J7"/>
    <mergeCell ref="K5:K7"/>
    <mergeCell ref="L5:L7"/>
    <mergeCell ref="O5:P5"/>
    <mergeCell ref="C4:C7"/>
    <mergeCell ref="D4:D7"/>
    <mergeCell ref="E4:F4"/>
    <mergeCell ref="I4:I7"/>
    <mergeCell ref="J4:L4"/>
    <mergeCell ref="N4:P4"/>
    <mergeCell ref="A1:AB1"/>
    <mergeCell ref="A2:A7"/>
    <mergeCell ref="B2:B7"/>
    <mergeCell ref="C2:F3"/>
    <mergeCell ref="G2:G7"/>
    <mergeCell ref="H2:M2"/>
    <mergeCell ref="N2:AB3"/>
    <mergeCell ref="H3:H7"/>
    <mergeCell ref="I3:L3"/>
    <mergeCell ref="M3:M7"/>
  </mergeCells>
  <printOptions/>
  <pageMargins left="0.5905511811023623" right="0.1968503937007874" top="0.5118110236220472" bottom="0.35433070866141736" header="0.4330708661417323" footer="0.35433070866141736"/>
  <pageSetup fitToHeight="0" fitToWidth="1" horizontalDpi="600" verticalDpi="600" orientation="landscape" paperSize="9" scale="63" r:id="rId1"/>
  <rowBreaks count="4" manualBreakCount="4">
    <brk id="36" max="27" man="1"/>
    <brk id="62" max="27" man="1"/>
    <brk id="89" max="27" man="1"/>
    <brk id="103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Oleg</cp:lastModifiedBy>
  <cp:lastPrinted>2020-05-04T07:49:05Z</cp:lastPrinted>
  <dcterms:created xsi:type="dcterms:W3CDTF">2003-06-23T04:55:14Z</dcterms:created>
  <dcterms:modified xsi:type="dcterms:W3CDTF">2023-03-07T11:57:12Z</dcterms:modified>
  <cp:category/>
  <cp:version/>
  <cp:contentType/>
  <cp:contentStatus/>
</cp:coreProperties>
</file>